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1b Posebni dio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9" i="1"/>
  <c r="E39"/>
  <c r="F36" l="1"/>
  <c r="F37"/>
  <c r="H24"/>
  <c r="G24"/>
  <c r="F24"/>
  <c r="E24"/>
  <c r="D24"/>
  <c r="A24"/>
  <c r="F550"/>
  <c r="E550"/>
  <c r="G550"/>
  <c r="H550" s="1"/>
  <c r="G664"/>
  <c r="G663"/>
  <c r="G662"/>
  <c r="G661"/>
  <c r="G660"/>
  <c r="G659"/>
  <c r="H659" s="1"/>
  <c r="G658"/>
  <c r="H658" s="1"/>
  <c r="G657"/>
  <c r="H657" s="1"/>
  <c r="G656"/>
  <c r="H656" s="1"/>
  <c r="H655"/>
  <c r="G655"/>
  <c r="H654"/>
  <c r="G654"/>
  <c r="H653"/>
  <c r="G653"/>
  <c r="H652"/>
  <c r="G652"/>
  <c r="H651"/>
  <c r="G651"/>
  <c r="H650"/>
  <c r="G650"/>
  <c r="H649"/>
  <c r="G649"/>
  <c r="H648"/>
  <c r="G648"/>
  <c r="H647"/>
  <c r="G647"/>
  <c r="H646"/>
  <c r="G646"/>
  <c r="H645"/>
  <c r="G645"/>
  <c r="H644"/>
  <c r="G644"/>
  <c r="H643"/>
  <c r="G643"/>
  <c r="H642"/>
  <c r="G642"/>
  <c r="H641"/>
  <c r="G641"/>
  <c r="H640"/>
  <c r="G640"/>
  <c r="F639"/>
  <c r="E639"/>
  <c r="G638"/>
  <c r="H638" s="1"/>
  <c r="G637"/>
  <c r="H637" s="1"/>
  <c r="G636"/>
  <c r="H636" s="1"/>
  <c r="G635"/>
  <c r="H635" s="1"/>
  <c r="G634"/>
  <c r="H634" s="1"/>
  <c r="F633"/>
  <c r="E633"/>
  <c r="G633" s="1"/>
  <c r="H633" s="1"/>
  <c r="G632"/>
  <c r="G631"/>
  <c r="G630"/>
  <c r="G629"/>
  <c r="G628"/>
  <c r="G627"/>
  <c r="H627" s="1"/>
  <c r="G626"/>
  <c r="H626" s="1"/>
  <c r="G625"/>
  <c r="H625" s="1"/>
  <c r="G624"/>
  <c r="H624" s="1"/>
  <c r="G623"/>
  <c r="H623" s="1"/>
  <c r="G622"/>
  <c r="H622" s="1"/>
  <c r="G621"/>
  <c r="H621" s="1"/>
  <c r="F620"/>
  <c r="E620"/>
  <c r="G620" s="1"/>
  <c r="H620" s="1"/>
  <c r="G618"/>
  <c r="H618" s="1"/>
  <c r="G616"/>
  <c r="H616" s="1"/>
  <c r="G615"/>
  <c r="H615" s="1"/>
  <c r="G614"/>
  <c r="H614" s="1"/>
  <c r="G613"/>
  <c r="H613" s="1"/>
  <c r="G612"/>
  <c r="H612" s="1"/>
  <c r="G611"/>
  <c r="H611" s="1"/>
  <c r="F610"/>
  <c r="G610" s="1"/>
  <c r="H610" s="1"/>
  <c r="E609"/>
  <c r="G607"/>
  <c r="H607" s="1"/>
  <c r="G605"/>
  <c r="H605" s="1"/>
  <c r="G604"/>
  <c r="H604" s="1"/>
  <c r="G603"/>
  <c r="H603" s="1"/>
  <c r="G602"/>
  <c r="H602" s="1"/>
  <c r="G601"/>
  <c r="H601" s="1"/>
  <c r="G600"/>
  <c r="H600" s="1"/>
  <c r="G599"/>
  <c r="H599" s="1"/>
  <c r="G598"/>
  <c r="H598" s="1"/>
  <c r="G597"/>
  <c r="H597" s="1"/>
  <c r="G596"/>
  <c r="H596" s="1"/>
  <c r="G595"/>
  <c r="H595" s="1"/>
  <c r="G594"/>
  <c r="H594" s="1"/>
  <c r="G593"/>
  <c r="H593" s="1"/>
  <c r="G592"/>
  <c r="H592" s="1"/>
  <c r="G591"/>
  <c r="H591" s="1"/>
  <c r="G590"/>
  <c r="H590" s="1"/>
  <c r="G589"/>
  <c r="H589" s="1"/>
  <c r="G588"/>
  <c r="H588" s="1"/>
  <c r="G587"/>
  <c r="H587" s="1"/>
  <c r="G586"/>
  <c r="H586" s="1"/>
  <c r="G585"/>
  <c r="H585" s="1"/>
  <c r="G584"/>
  <c r="H584" s="1"/>
  <c r="G583"/>
  <c r="H583" s="1"/>
  <c r="G582"/>
  <c r="H582" s="1"/>
  <c r="F581"/>
  <c r="G581" s="1"/>
  <c r="H581" s="1"/>
  <c r="G580"/>
  <c r="H580" s="1"/>
  <c r="G579"/>
  <c r="H579" s="1"/>
  <c r="G578"/>
  <c r="H578" s="1"/>
  <c r="G577"/>
  <c r="H577" s="1"/>
  <c r="F576"/>
  <c r="E576"/>
  <c r="G575"/>
  <c r="H575" s="1"/>
  <c r="G574"/>
  <c r="H574" s="1"/>
  <c r="G573"/>
  <c r="H573" s="1"/>
  <c r="F572"/>
  <c r="G570"/>
  <c r="H570" s="1"/>
  <c r="F569"/>
  <c r="E569"/>
  <c r="G568"/>
  <c r="H568" s="1"/>
  <c r="G567"/>
  <c r="H567" s="1"/>
  <c r="G566"/>
  <c r="H566" s="1"/>
  <c r="G565"/>
  <c r="H565" s="1"/>
  <c r="E564"/>
  <c r="G564" s="1"/>
  <c r="H564" s="1"/>
  <c r="G563"/>
  <c r="H563" s="1"/>
  <c r="G562"/>
  <c r="H562" s="1"/>
  <c r="F561"/>
  <c r="E561"/>
  <c r="E560" s="1"/>
  <c r="G560" s="1"/>
  <c r="H560" s="1"/>
  <c r="G558"/>
  <c r="H558" s="1"/>
  <c r="F557"/>
  <c r="E557"/>
  <c r="G557" s="1"/>
  <c r="H557" s="1"/>
  <c r="F556"/>
  <c r="E556"/>
  <c r="G556" s="1"/>
  <c r="H556" s="1"/>
  <c r="G549"/>
  <c r="H549" s="1"/>
  <c r="E548"/>
  <c r="G548" s="1"/>
  <c r="H548" s="1"/>
  <c r="G546"/>
  <c r="H546" s="1"/>
  <c r="G544"/>
  <c r="H544" s="1"/>
  <c r="G543"/>
  <c r="H543" s="1"/>
  <c r="G542"/>
  <c r="H542" s="1"/>
  <c r="G541"/>
  <c r="H541" s="1"/>
  <c r="G540"/>
  <c r="H540" s="1"/>
  <c r="G539"/>
  <c r="H539" s="1"/>
  <c r="F538"/>
  <c r="E538"/>
  <c r="F537"/>
  <c r="F535" s="1"/>
  <c r="F534" s="1"/>
  <c r="F23" s="1"/>
  <c r="E537"/>
  <c r="G536"/>
  <c r="H536" s="1"/>
  <c r="E535"/>
  <c r="G533"/>
  <c r="H533" s="1"/>
  <c r="G532"/>
  <c r="H532" s="1"/>
  <c r="G531"/>
  <c r="H531" s="1"/>
  <c r="G530"/>
  <c r="H530" s="1"/>
  <c r="G529"/>
  <c r="H529" s="1"/>
  <c r="G528"/>
  <c r="G527"/>
  <c r="G526"/>
  <c r="G525"/>
  <c r="G524"/>
  <c r="G523"/>
  <c r="H523" s="1"/>
  <c r="F522"/>
  <c r="E522"/>
  <c r="F521"/>
  <c r="E521"/>
  <c r="E519" s="1"/>
  <c r="G520"/>
  <c r="H520" s="1"/>
  <c r="F519"/>
  <c r="G518"/>
  <c r="H518" s="1"/>
  <c r="E517"/>
  <c r="G517" s="1"/>
  <c r="H517" s="1"/>
  <c r="G515"/>
  <c r="H515" s="1"/>
  <c r="G513"/>
  <c r="H513" s="1"/>
  <c r="F512"/>
  <c r="E512"/>
  <c r="F511"/>
  <c r="F509" s="1"/>
  <c r="E511"/>
  <c r="G510"/>
  <c r="H510" s="1"/>
  <c r="E509"/>
  <c r="G508"/>
  <c r="H508" s="1"/>
  <c r="G507"/>
  <c r="H507" s="1"/>
  <c r="G506"/>
  <c r="H506" s="1"/>
  <c r="G505"/>
  <c r="H505" s="1"/>
  <c r="G504"/>
  <c r="H504" s="1"/>
  <c r="G502"/>
  <c r="H502" s="1"/>
  <c r="F501"/>
  <c r="E501"/>
  <c r="F500"/>
  <c r="F498" s="1"/>
  <c r="F497" s="1"/>
  <c r="F21" s="1"/>
  <c r="E500"/>
  <c r="G499"/>
  <c r="H499" s="1"/>
  <c r="G496"/>
  <c r="H496" s="1"/>
  <c r="G495"/>
  <c r="H495" s="1"/>
  <c r="G494"/>
  <c r="H494" s="1"/>
  <c r="G493"/>
  <c r="H493" s="1"/>
  <c r="G492"/>
  <c r="H492" s="1"/>
  <c r="G491"/>
  <c r="H491" s="1"/>
  <c r="G490"/>
  <c r="H490" s="1"/>
  <c r="G489"/>
  <c r="H489" s="1"/>
  <c r="G488"/>
  <c r="H488" s="1"/>
  <c r="F487"/>
  <c r="E487"/>
  <c r="G486"/>
  <c r="H486" s="1"/>
  <c r="G485"/>
  <c r="H485" s="1"/>
  <c r="G484"/>
  <c r="H484" s="1"/>
  <c r="G483"/>
  <c r="H483" s="1"/>
  <c r="G482"/>
  <c r="H482" s="1"/>
  <c r="G481"/>
  <c r="H481" s="1"/>
  <c r="G480"/>
  <c r="H480" s="1"/>
  <c r="G479"/>
  <c r="H479" s="1"/>
  <c r="G478"/>
  <c r="H478" s="1"/>
  <c r="G477"/>
  <c r="H477" s="1"/>
  <c r="G476"/>
  <c r="H476" s="1"/>
  <c r="G475"/>
  <c r="H475" s="1"/>
  <c r="G474"/>
  <c r="H474" s="1"/>
  <c r="G473"/>
  <c r="H473" s="1"/>
  <c r="E472"/>
  <c r="G472" s="1"/>
  <c r="H472" s="1"/>
  <c r="G471"/>
  <c r="H471" s="1"/>
  <c r="E470"/>
  <c r="G470" s="1"/>
  <c r="H470" s="1"/>
  <c r="G468"/>
  <c r="H468" s="1"/>
  <c r="G466"/>
  <c r="H466" s="1"/>
  <c r="G465"/>
  <c r="H465" s="1"/>
  <c r="G464"/>
  <c r="H464" s="1"/>
  <c r="G463"/>
  <c r="H463" s="1"/>
  <c r="G462"/>
  <c r="H462" s="1"/>
  <c r="G461"/>
  <c r="H461" s="1"/>
  <c r="F460"/>
  <c r="E460"/>
  <c r="F459"/>
  <c r="F457" s="1"/>
  <c r="E459"/>
  <c r="G458"/>
  <c r="H458" s="1"/>
  <c r="E457"/>
  <c r="G455"/>
  <c r="H455" s="1"/>
  <c r="F454"/>
  <c r="E454"/>
  <c r="F453"/>
  <c r="F451" s="1"/>
  <c r="F440" s="1"/>
  <c r="F19" s="1"/>
  <c r="E453"/>
  <c r="G452"/>
  <c r="H452" s="1"/>
  <c r="G450"/>
  <c r="H450" s="1"/>
  <c r="E449"/>
  <c r="G449" s="1"/>
  <c r="H449" s="1"/>
  <c r="G447"/>
  <c r="H447" s="1"/>
  <c r="G445"/>
  <c r="H445" s="1"/>
  <c r="E444"/>
  <c r="G444" s="1"/>
  <c r="H444" s="1"/>
  <c r="G442"/>
  <c r="H442" s="1"/>
  <c r="G439"/>
  <c r="G438"/>
  <c r="G437"/>
  <c r="G436"/>
  <c r="G435"/>
  <c r="G434"/>
  <c r="H434" s="1"/>
  <c r="G433"/>
  <c r="H433" s="1"/>
  <c r="G432"/>
  <c r="H432" s="1"/>
  <c r="G431"/>
  <c r="H431" s="1"/>
  <c r="G430"/>
  <c r="H430" s="1"/>
  <c r="G429"/>
  <c r="H429" s="1"/>
  <c r="G428"/>
  <c r="H428" s="1"/>
  <c r="G427"/>
  <c r="H427" s="1"/>
  <c r="G426"/>
  <c r="H426" s="1"/>
  <c r="G425"/>
  <c r="H425" s="1"/>
  <c r="F424"/>
  <c r="E424"/>
  <c r="E18" s="1"/>
  <c r="G423"/>
  <c r="H423" s="1"/>
  <c r="F422"/>
  <c r="E422"/>
  <c r="F421"/>
  <c r="F419" s="1"/>
  <c r="F418" s="1"/>
  <c r="E421"/>
  <c r="E419" s="1"/>
  <c r="E418" s="1"/>
  <c r="E17" s="1"/>
  <c r="G420"/>
  <c r="H420" s="1"/>
  <c r="G417"/>
  <c r="G416"/>
  <c r="G415"/>
  <c r="G414"/>
  <c r="G413"/>
  <c r="G412"/>
  <c r="H412" s="1"/>
  <c r="G411"/>
  <c r="H411" s="1"/>
  <c r="G410"/>
  <c r="H410" s="1"/>
  <c r="G409"/>
  <c r="H409" s="1"/>
  <c r="G408"/>
  <c r="H408" s="1"/>
  <c r="G407"/>
  <c r="H407" s="1"/>
  <c r="G406"/>
  <c r="H406" s="1"/>
  <c r="G405"/>
  <c r="H405" s="1"/>
  <c r="G404"/>
  <c r="H404" s="1"/>
  <c r="G403"/>
  <c r="H403" s="1"/>
  <c r="G402"/>
  <c r="H402" s="1"/>
  <c r="G401"/>
  <c r="H401" s="1"/>
  <c r="G400"/>
  <c r="H400" s="1"/>
  <c r="G399"/>
  <c r="H399" s="1"/>
  <c r="G398"/>
  <c r="H398" s="1"/>
  <c r="G397"/>
  <c r="H397" s="1"/>
  <c r="G396"/>
  <c r="H396" s="1"/>
  <c r="G395"/>
  <c r="H395" s="1"/>
  <c r="F394"/>
  <c r="E394"/>
  <c r="E393" s="1"/>
  <c r="G393" s="1"/>
  <c r="H393" s="1"/>
  <c r="G392"/>
  <c r="H392" s="1"/>
  <c r="G390"/>
  <c r="H390" s="1"/>
  <c r="G389"/>
  <c r="H389" s="1"/>
  <c r="G388"/>
  <c r="H388" s="1"/>
  <c r="G387"/>
  <c r="H387" s="1"/>
  <c r="G386"/>
  <c r="H386" s="1"/>
  <c r="G385"/>
  <c r="H385" s="1"/>
  <c r="E384"/>
  <c r="G384" s="1"/>
  <c r="H384" s="1"/>
  <c r="G382"/>
  <c r="H382" s="1"/>
  <c r="G380"/>
  <c r="H380" s="1"/>
  <c r="E379"/>
  <c r="G377"/>
  <c r="H377" s="1"/>
  <c r="G375"/>
  <c r="H375" s="1"/>
  <c r="E374"/>
  <c r="G374" s="1"/>
  <c r="H374" s="1"/>
  <c r="G372"/>
  <c r="H372" s="1"/>
  <c r="G370"/>
  <c r="H370" s="1"/>
  <c r="E369"/>
  <c r="G367"/>
  <c r="H367" s="1"/>
  <c r="G365"/>
  <c r="H365" s="1"/>
  <c r="G364"/>
  <c r="H364" s="1"/>
  <c r="G363"/>
  <c r="H363" s="1"/>
  <c r="G362"/>
  <c r="H362" s="1"/>
  <c r="G361"/>
  <c r="H361" s="1"/>
  <c r="G360"/>
  <c r="H360" s="1"/>
  <c r="G359"/>
  <c r="H359" s="1"/>
  <c r="G358"/>
  <c r="H358" s="1"/>
  <c r="G357"/>
  <c r="H357" s="1"/>
  <c r="E356"/>
  <c r="G356" s="1"/>
  <c r="H356" s="1"/>
  <c r="G355"/>
  <c r="H355" s="1"/>
  <c r="G354"/>
  <c r="H354" s="1"/>
  <c r="G353"/>
  <c r="H353" s="1"/>
  <c r="G352"/>
  <c r="H352" s="1"/>
  <c r="G351"/>
  <c r="H351" s="1"/>
  <c r="G350"/>
  <c r="H350" s="1"/>
  <c r="G349"/>
  <c r="H349" s="1"/>
  <c r="G348"/>
  <c r="H348" s="1"/>
  <c r="G347"/>
  <c r="H347" s="1"/>
  <c r="G346"/>
  <c r="H346" s="1"/>
  <c r="G345"/>
  <c r="H345" s="1"/>
  <c r="G344"/>
  <c r="H344" s="1"/>
  <c r="G343"/>
  <c r="H343" s="1"/>
  <c r="G342"/>
  <c r="H342" s="1"/>
  <c r="G341"/>
  <c r="H341" s="1"/>
  <c r="G340"/>
  <c r="H340" s="1"/>
  <c r="G339"/>
  <c r="H339" s="1"/>
  <c r="G338"/>
  <c r="H338" s="1"/>
  <c r="G337"/>
  <c r="H337" s="1"/>
  <c r="G336"/>
  <c r="H336" s="1"/>
  <c r="G335"/>
  <c r="H335" s="1"/>
  <c r="G334"/>
  <c r="H334" s="1"/>
  <c r="G333"/>
  <c r="H333" s="1"/>
  <c r="F332"/>
  <c r="G331"/>
  <c r="H331" s="1"/>
  <c r="G330"/>
  <c r="H330" s="1"/>
  <c r="G329"/>
  <c r="H329" s="1"/>
  <c r="G328"/>
  <c r="H328" s="1"/>
  <c r="G327"/>
  <c r="H327" s="1"/>
  <c r="G326"/>
  <c r="H326" s="1"/>
  <c r="G325"/>
  <c r="H325" s="1"/>
  <c r="G324"/>
  <c r="H324" s="1"/>
  <c r="G323"/>
  <c r="H323" s="1"/>
  <c r="F322"/>
  <c r="E322"/>
  <c r="G321"/>
  <c r="H321" s="1"/>
  <c r="G320"/>
  <c r="H320" s="1"/>
  <c r="G319"/>
  <c r="H319" s="1"/>
  <c r="G318"/>
  <c r="H318" s="1"/>
  <c r="G317"/>
  <c r="H317" s="1"/>
  <c r="G316"/>
  <c r="H316" s="1"/>
  <c r="G315"/>
  <c r="H315" s="1"/>
  <c r="G314"/>
  <c r="H314" s="1"/>
  <c r="G313"/>
  <c r="H313" s="1"/>
  <c r="G312"/>
  <c r="H312" s="1"/>
  <c r="G311"/>
  <c r="H311" s="1"/>
  <c r="G310"/>
  <c r="H310" s="1"/>
  <c r="G309"/>
  <c r="H309" s="1"/>
  <c r="G308"/>
  <c r="H308" s="1"/>
  <c r="E307"/>
  <c r="G307" s="1"/>
  <c r="H307" s="1"/>
  <c r="G306"/>
  <c r="H306" s="1"/>
  <c r="G305"/>
  <c r="H305" s="1"/>
  <c r="G304"/>
  <c r="H304" s="1"/>
  <c r="G303"/>
  <c r="H303" s="1"/>
  <c r="G302"/>
  <c r="H302" s="1"/>
  <c r="G301"/>
  <c r="H301" s="1"/>
  <c r="G300"/>
  <c r="H300" s="1"/>
  <c r="G299"/>
  <c r="H299" s="1"/>
  <c r="G298"/>
  <c r="H298" s="1"/>
  <c r="G297"/>
  <c r="H297" s="1"/>
  <c r="G296"/>
  <c r="H296" s="1"/>
  <c r="G295"/>
  <c r="H295" s="1"/>
  <c r="G294"/>
  <c r="H294" s="1"/>
  <c r="G293"/>
  <c r="H293" s="1"/>
  <c r="G292"/>
  <c r="H292" s="1"/>
  <c r="G291"/>
  <c r="H291" s="1"/>
  <c r="G290"/>
  <c r="H290" s="1"/>
  <c r="G289"/>
  <c r="H289" s="1"/>
  <c r="G288"/>
  <c r="H288" s="1"/>
  <c r="G287"/>
  <c r="H287" s="1"/>
  <c r="G286"/>
  <c r="H286" s="1"/>
  <c r="G285"/>
  <c r="H285" s="1"/>
  <c r="G284"/>
  <c r="H284" s="1"/>
  <c r="G283"/>
  <c r="H283" s="1"/>
  <c r="G282"/>
  <c r="H282" s="1"/>
  <c r="G281"/>
  <c r="H281" s="1"/>
  <c r="G280"/>
  <c r="H280" s="1"/>
  <c r="G279"/>
  <c r="H279" s="1"/>
  <c r="G278"/>
  <c r="H278" s="1"/>
  <c r="G277"/>
  <c r="H277" s="1"/>
  <c r="G276"/>
  <c r="H276" s="1"/>
  <c r="G275"/>
  <c r="H275" s="1"/>
  <c r="G274"/>
  <c r="H274" s="1"/>
  <c r="G273"/>
  <c r="H273" s="1"/>
  <c r="G272"/>
  <c r="H272" s="1"/>
  <c r="G271"/>
  <c r="H271" s="1"/>
  <c r="G270"/>
  <c r="H270" s="1"/>
  <c r="G269"/>
  <c r="H269" s="1"/>
  <c r="G268"/>
  <c r="H268" s="1"/>
  <c r="G267"/>
  <c r="H267" s="1"/>
  <c r="G266"/>
  <c r="H266" s="1"/>
  <c r="G265"/>
  <c r="H265" s="1"/>
  <c r="G264"/>
  <c r="H264" s="1"/>
  <c r="G263"/>
  <c r="H263" s="1"/>
  <c r="G262"/>
  <c r="H262" s="1"/>
  <c r="G261"/>
  <c r="H261" s="1"/>
  <c r="G260"/>
  <c r="H260" s="1"/>
  <c r="G259"/>
  <c r="H259" s="1"/>
  <c r="G258"/>
  <c r="H258" s="1"/>
  <c r="G257"/>
  <c r="H257" s="1"/>
  <c r="G256"/>
  <c r="H256" s="1"/>
  <c r="G255"/>
  <c r="H255" s="1"/>
  <c r="G254"/>
  <c r="H254" s="1"/>
  <c r="G253"/>
  <c r="H253" s="1"/>
  <c r="G252"/>
  <c r="H252" s="1"/>
  <c r="G251"/>
  <c r="H251" s="1"/>
  <c r="G250"/>
  <c r="H250" s="1"/>
  <c r="G249"/>
  <c r="H249" s="1"/>
  <c r="G248"/>
  <c r="H248" s="1"/>
  <c r="G247"/>
  <c r="H247" s="1"/>
  <c r="G246"/>
  <c r="H246" s="1"/>
  <c r="G245"/>
  <c r="H245" s="1"/>
  <c r="G244"/>
  <c r="H244" s="1"/>
  <c r="G243"/>
  <c r="H243" s="1"/>
  <c r="G242"/>
  <c r="H242" s="1"/>
  <c r="G241"/>
  <c r="H241" s="1"/>
  <c r="G240"/>
  <c r="H240" s="1"/>
  <c r="G239"/>
  <c r="H239" s="1"/>
  <c r="G238"/>
  <c r="H238" s="1"/>
  <c r="G237"/>
  <c r="H237" s="1"/>
  <c r="G236"/>
  <c r="H236" s="1"/>
  <c r="G235"/>
  <c r="H235" s="1"/>
  <c r="G234"/>
  <c r="H234" s="1"/>
  <c r="G233"/>
  <c r="H233" s="1"/>
  <c r="G232"/>
  <c r="H232" s="1"/>
  <c r="F231"/>
  <c r="G230"/>
  <c r="H230" s="1"/>
  <c r="F229"/>
  <c r="E229"/>
  <c r="F228"/>
  <c r="F226" s="1"/>
  <c r="F225" s="1"/>
  <c r="F14" s="1"/>
  <c r="E228"/>
  <c r="G227"/>
  <c r="H227" s="1"/>
  <c r="E226"/>
  <c r="E225"/>
  <c r="G224"/>
  <c r="H224" s="1"/>
  <c r="G223"/>
  <c r="H223" s="1"/>
  <c r="G222"/>
  <c r="H222" s="1"/>
  <c r="G221"/>
  <c r="H221" s="1"/>
  <c r="G220"/>
  <c r="H220" s="1"/>
  <c r="G219"/>
  <c r="H219" s="1"/>
  <c r="G218"/>
  <c r="H218" s="1"/>
  <c r="G217"/>
  <c r="H217" s="1"/>
  <c r="G216"/>
  <c r="H216" s="1"/>
  <c r="G215"/>
  <c r="H215" s="1"/>
  <c r="G214"/>
  <c r="H214" s="1"/>
  <c r="G213"/>
  <c r="H213" s="1"/>
  <c r="G212"/>
  <c r="H212" s="1"/>
  <c r="G211"/>
  <c r="H211" s="1"/>
  <c r="G210"/>
  <c r="H210" s="1"/>
  <c r="G209"/>
  <c r="H209" s="1"/>
  <c r="F208"/>
  <c r="E208"/>
  <c r="F207"/>
  <c r="E207"/>
  <c r="E205" s="1"/>
  <c r="G206"/>
  <c r="H206" s="1"/>
  <c r="F205"/>
  <c r="G204"/>
  <c r="H204" s="1"/>
  <c r="F203"/>
  <c r="E203"/>
  <c r="F202"/>
  <c r="F200" s="1"/>
  <c r="F189" s="1"/>
  <c r="F13" s="1"/>
  <c r="E202"/>
  <c r="E200" s="1"/>
  <c r="G201"/>
  <c r="H201" s="1"/>
  <c r="G199"/>
  <c r="H199" s="1"/>
  <c r="G198"/>
  <c r="H198" s="1"/>
  <c r="G197"/>
  <c r="H197" s="1"/>
  <c r="G196"/>
  <c r="H196" s="1"/>
  <c r="G195"/>
  <c r="H195" s="1"/>
  <c r="G194"/>
  <c r="H194" s="1"/>
  <c r="G193"/>
  <c r="H193" s="1"/>
  <c r="G192"/>
  <c r="H192" s="1"/>
  <c r="G191"/>
  <c r="H191" s="1"/>
  <c r="G190"/>
  <c r="H190" s="1"/>
  <c r="G188"/>
  <c r="H188" s="1"/>
  <c r="G187"/>
  <c r="H187" s="1"/>
  <c r="G186"/>
  <c r="H186" s="1"/>
  <c r="G185"/>
  <c r="H185" s="1"/>
  <c r="F184"/>
  <c r="E184"/>
  <c r="G183"/>
  <c r="H183" s="1"/>
  <c r="G182"/>
  <c r="H182" s="1"/>
  <c r="G181"/>
  <c r="H181" s="1"/>
  <c r="G180"/>
  <c r="H180" s="1"/>
  <c r="E179"/>
  <c r="G179" s="1"/>
  <c r="H179" s="1"/>
  <c r="G178"/>
  <c r="G177"/>
  <c r="G176"/>
  <c r="G175"/>
  <c r="G174"/>
  <c r="G173"/>
  <c r="G172"/>
  <c r="G171"/>
  <c r="G170"/>
  <c r="G169"/>
  <c r="G168"/>
  <c r="G167"/>
  <c r="G166"/>
  <c r="G165"/>
  <c r="G164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E131"/>
  <c r="G131" s="1"/>
  <c r="H131" s="1"/>
  <c r="G129"/>
  <c r="H129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F118"/>
  <c r="E118"/>
  <c r="G117"/>
  <c r="H117" s="1"/>
  <c r="G116"/>
  <c r="H116" s="1"/>
  <c r="G115"/>
  <c r="H115" s="1"/>
  <c r="G114"/>
  <c r="H114" s="1"/>
  <c r="E113"/>
  <c r="G113" s="1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F100"/>
  <c r="E100"/>
  <c r="F99"/>
  <c r="E99"/>
  <c r="F98"/>
  <c r="E98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F86"/>
  <c r="G86" s="1"/>
  <c r="H86" s="1"/>
  <c r="G85"/>
  <c r="H85" s="1"/>
  <c r="E84"/>
  <c r="G83"/>
  <c r="H83" s="1"/>
  <c r="G82"/>
  <c r="H82" s="1"/>
  <c r="G81"/>
  <c r="H81" s="1"/>
  <c r="G79"/>
  <c r="G78"/>
  <c r="G77"/>
  <c r="G76"/>
  <c r="G75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55"/>
  <c r="H555" s="1"/>
  <c r="G554"/>
  <c r="H554" s="1"/>
  <c r="G553"/>
  <c r="H553" s="1"/>
  <c r="G552"/>
  <c r="H552" s="1"/>
  <c r="G551"/>
  <c r="H551" s="1"/>
  <c r="G59"/>
  <c r="H59" s="1"/>
  <c r="G58"/>
  <c r="H58" s="1"/>
  <c r="F57"/>
  <c r="F55" s="1"/>
  <c r="E57"/>
  <c r="E55" s="1"/>
  <c r="G56"/>
  <c r="H56" s="1"/>
  <c r="G54"/>
  <c r="H54" s="1"/>
  <c r="G53"/>
  <c r="H53" s="1"/>
  <c r="G52"/>
  <c r="H52" s="1"/>
  <c r="G51"/>
  <c r="H51" s="1"/>
  <c r="G50"/>
  <c r="H50" s="1"/>
  <c r="G49"/>
  <c r="H49" s="1"/>
  <c r="G48"/>
  <c r="H48" s="1"/>
  <c r="F47"/>
  <c r="E47"/>
  <c r="E45" s="1"/>
  <c r="G46"/>
  <c r="H46" s="1"/>
  <c r="F45"/>
  <c r="G44"/>
  <c r="H44" s="1"/>
  <c r="F43"/>
  <c r="F42" s="1"/>
  <c r="F40" s="1"/>
  <c r="F11" s="1"/>
  <c r="E43"/>
  <c r="E42"/>
  <c r="E40" s="1"/>
  <c r="G41"/>
  <c r="H41" s="1"/>
  <c r="F31"/>
  <c r="E31"/>
  <c r="A31"/>
  <c r="F30"/>
  <c r="E30"/>
  <c r="A30"/>
  <c r="F29"/>
  <c r="A29"/>
  <c r="A28"/>
  <c r="F26"/>
  <c r="E26"/>
  <c r="A26"/>
  <c r="F25"/>
  <c r="A25"/>
  <c r="A23"/>
  <c r="A22"/>
  <c r="A21"/>
  <c r="A20"/>
  <c r="A19"/>
  <c r="F18"/>
  <c r="A18"/>
  <c r="A17"/>
  <c r="F16"/>
  <c r="A16"/>
  <c r="F15"/>
  <c r="A15"/>
  <c r="E14"/>
  <c r="A14"/>
  <c r="A13"/>
  <c r="A12"/>
  <c r="A11"/>
  <c r="A10"/>
  <c r="A8"/>
  <c r="E189" l="1"/>
  <c r="E13" s="1"/>
  <c r="G26"/>
  <c r="H26" s="1"/>
  <c r="G30"/>
  <c r="H30" s="1"/>
  <c r="E11"/>
  <c r="F80"/>
  <c r="F12" s="1"/>
  <c r="G13"/>
  <c r="H13" s="1"/>
  <c r="E25"/>
  <c r="G25" s="1"/>
  <c r="H25" s="1"/>
  <c r="G31"/>
  <c r="H31" s="1"/>
  <c r="E37"/>
  <c r="G37" s="1"/>
  <c r="H37" s="1"/>
  <c r="E391"/>
  <c r="G391" s="1"/>
  <c r="H391" s="1"/>
  <c r="G453"/>
  <c r="H453" s="1"/>
  <c r="G454"/>
  <c r="H454" s="1"/>
  <c r="F456"/>
  <c r="F20" s="1"/>
  <c r="G487"/>
  <c r="H487" s="1"/>
  <c r="G500"/>
  <c r="H500" s="1"/>
  <c r="G501"/>
  <c r="H501" s="1"/>
  <c r="G11"/>
  <c r="H11" s="1"/>
  <c r="G14"/>
  <c r="H14" s="1"/>
  <c r="G18"/>
  <c r="H18" s="1"/>
  <c r="G39"/>
  <c r="H39" s="1"/>
  <c r="G40"/>
  <c r="H40" s="1"/>
  <c r="G42"/>
  <c r="H42" s="1"/>
  <c r="G43"/>
  <c r="H43" s="1"/>
  <c r="G45"/>
  <c r="H45" s="1"/>
  <c r="G47"/>
  <c r="H47" s="1"/>
  <c r="G55"/>
  <c r="H55" s="1"/>
  <c r="G57"/>
  <c r="H57" s="1"/>
  <c r="G98"/>
  <c r="H98" s="1"/>
  <c r="G99"/>
  <c r="H99" s="1"/>
  <c r="G100"/>
  <c r="H100" s="1"/>
  <c r="G118"/>
  <c r="H118" s="1"/>
  <c r="G184"/>
  <c r="H184" s="1"/>
  <c r="G189"/>
  <c r="H189" s="1"/>
  <c r="G200"/>
  <c r="H200" s="1"/>
  <c r="G202"/>
  <c r="H202" s="1"/>
  <c r="G203"/>
  <c r="H203" s="1"/>
  <c r="G205"/>
  <c r="H205" s="1"/>
  <c r="G207"/>
  <c r="H207" s="1"/>
  <c r="G208"/>
  <c r="H208" s="1"/>
  <c r="G225"/>
  <c r="H225" s="1"/>
  <c r="G226"/>
  <c r="H226" s="1"/>
  <c r="G228"/>
  <c r="H228" s="1"/>
  <c r="G229"/>
  <c r="H229" s="1"/>
  <c r="E231"/>
  <c r="G322"/>
  <c r="H322" s="1"/>
  <c r="E373"/>
  <c r="E371" s="1"/>
  <c r="G371" s="1"/>
  <c r="H371" s="1"/>
  <c r="E383"/>
  <c r="G422"/>
  <c r="H422" s="1"/>
  <c r="G424"/>
  <c r="H424" s="1"/>
  <c r="E448"/>
  <c r="G448" s="1"/>
  <c r="H448" s="1"/>
  <c r="E451"/>
  <c r="G451" s="1"/>
  <c r="H451" s="1"/>
  <c r="G459"/>
  <c r="H459" s="1"/>
  <c r="G460"/>
  <c r="H460" s="1"/>
  <c r="E498"/>
  <c r="G511"/>
  <c r="H511" s="1"/>
  <c r="G512"/>
  <c r="H512" s="1"/>
  <c r="G519"/>
  <c r="H519" s="1"/>
  <c r="G521"/>
  <c r="H521" s="1"/>
  <c r="G522"/>
  <c r="H522" s="1"/>
  <c r="G537"/>
  <c r="H537" s="1"/>
  <c r="G538"/>
  <c r="H538" s="1"/>
  <c r="G561"/>
  <c r="H561" s="1"/>
  <c r="G569"/>
  <c r="H569" s="1"/>
  <c r="G639"/>
  <c r="H639" s="1"/>
  <c r="G457"/>
  <c r="H457" s="1"/>
  <c r="G509"/>
  <c r="H509" s="1"/>
  <c r="F503"/>
  <c r="F22" s="1"/>
  <c r="G535"/>
  <c r="H535" s="1"/>
  <c r="G576"/>
  <c r="H576" s="1"/>
  <c r="E608"/>
  <c r="G608" s="1"/>
  <c r="H608" s="1"/>
  <c r="F609"/>
  <c r="G609" s="1"/>
  <c r="H609" s="1"/>
  <c r="F571"/>
  <c r="F17"/>
  <c r="G17" s="1"/>
  <c r="H17" s="1"/>
  <c r="G369"/>
  <c r="H369" s="1"/>
  <c r="E368"/>
  <c r="G373"/>
  <c r="H373" s="1"/>
  <c r="G379"/>
  <c r="H379" s="1"/>
  <c r="E378"/>
  <c r="G383"/>
  <c r="H383" s="1"/>
  <c r="E381"/>
  <c r="G381" s="1"/>
  <c r="H381" s="1"/>
  <c r="F84"/>
  <c r="G84" s="1"/>
  <c r="H84" s="1"/>
  <c r="E130"/>
  <c r="G419"/>
  <c r="H419" s="1"/>
  <c r="G394"/>
  <c r="H394" s="1"/>
  <c r="G418"/>
  <c r="H418" s="1"/>
  <c r="G421"/>
  <c r="H421" s="1"/>
  <c r="E443"/>
  <c r="E446"/>
  <c r="G446" s="1"/>
  <c r="H446" s="1"/>
  <c r="E469"/>
  <c r="E516"/>
  <c r="E547"/>
  <c r="E559"/>
  <c r="G559" s="1"/>
  <c r="H559" s="1"/>
  <c r="E619"/>
  <c r="E606" l="1"/>
  <c r="F38"/>
  <c r="F28"/>
  <c r="G498"/>
  <c r="H498" s="1"/>
  <c r="E497"/>
  <c r="G231"/>
  <c r="H231" s="1"/>
  <c r="E15"/>
  <c r="G15" s="1"/>
  <c r="H15" s="1"/>
  <c r="G619"/>
  <c r="H619" s="1"/>
  <c r="E617"/>
  <c r="G617" s="1"/>
  <c r="H617" s="1"/>
  <c r="G516"/>
  <c r="H516" s="1"/>
  <c r="E514"/>
  <c r="G606"/>
  <c r="H606" s="1"/>
  <c r="E572"/>
  <c r="G547"/>
  <c r="H547" s="1"/>
  <c r="E545"/>
  <c r="G469"/>
  <c r="H469" s="1"/>
  <c r="E467"/>
  <c r="G443"/>
  <c r="H443" s="1"/>
  <c r="E441"/>
  <c r="F35"/>
  <c r="F8" s="1"/>
  <c r="F10"/>
  <c r="G130"/>
  <c r="H130" s="1"/>
  <c r="E128"/>
  <c r="G378"/>
  <c r="H378" s="1"/>
  <c r="E376"/>
  <c r="G376" s="1"/>
  <c r="H376" s="1"/>
  <c r="G368"/>
  <c r="H368" s="1"/>
  <c r="E366"/>
  <c r="G497" l="1"/>
  <c r="H497" s="1"/>
  <c r="E21"/>
  <c r="G21" s="1"/>
  <c r="H21" s="1"/>
  <c r="G366"/>
  <c r="H366" s="1"/>
  <c r="E332"/>
  <c r="E80"/>
  <c r="E36" s="1"/>
  <c r="G128"/>
  <c r="H128" s="1"/>
  <c r="E440"/>
  <c r="G441"/>
  <c r="H441" s="1"/>
  <c r="E456"/>
  <c r="G467"/>
  <c r="H467" s="1"/>
  <c r="E534"/>
  <c r="G545"/>
  <c r="H545" s="1"/>
  <c r="G572"/>
  <c r="H572" s="1"/>
  <c r="E571"/>
  <c r="E29"/>
  <c r="G29" s="1"/>
  <c r="H29" s="1"/>
  <c r="E503"/>
  <c r="G514"/>
  <c r="H514" s="1"/>
  <c r="G503" l="1"/>
  <c r="H503" s="1"/>
  <c r="E22"/>
  <c r="G22" s="1"/>
  <c r="H22" s="1"/>
  <c r="G571"/>
  <c r="H571" s="1"/>
  <c r="E28"/>
  <c r="G28" s="1"/>
  <c r="H28" s="1"/>
  <c r="E38"/>
  <c r="G38" s="1"/>
  <c r="H38" s="1"/>
  <c r="G332"/>
  <c r="H332" s="1"/>
  <c r="E16"/>
  <c r="G16" s="1"/>
  <c r="H16" s="1"/>
  <c r="G534"/>
  <c r="H534" s="1"/>
  <c r="E23"/>
  <c r="G23" s="1"/>
  <c r="H23" s="1"/>
  <c r="G456"/>
  <c r="H456" s="1"/>
  <c r="E20"/>
  <c r="G20" s="1"/>
  <c r="H20" s="1"/>
  <c r="G440"/>
  <c r="H440" s="1"/>
  <c r="E19"/>
  <c r="G19" s="1"/>
  <c r="H19" s="1"/>
  <c r="G80"/>
  <c r="H80" s="1"/>
  <c r="E12"/>
  <c r="G12" s="1"/>
  <c r="H12" s="1"/>
  <c r="E10" l="1"/>
  <c r="G10" s="1"/>
  <c r="H10" s="1"/>
  <c r="G36"/>
  <c r="H36" s="1"/>
  <c r="E35"/>
  <c r="G35" l="1"/>
  <c r="H35" s="1"/>
  <c r="E8"/>
  <c r="G8" s="1"/>
  <c r="H8" s="1"/>
</calcChain>
</file>

<file path=xl/sharedStrings.xml><?xml version="1.0" encoding="utf-8"?>
<sst xmlns="http://schemas.openxmlformats.org/spreadsheetml/2006/main" count="1110" uniqueCount="273">
  <si>
    <t xml:space="preserve">OPĆINA MIHOVLJAN </t>
  </si>
  <si>
    <t xml:space="preserve"> </t>
  </si>
  <si>
    <t>POSEBNI DIO</t>
  </si>
  <si>
    <t xml:space="preserve">  </t>
  </si>
  <si>
    <t>Izvorni plan</t>
  </si>
  <si>
    <t>I. izmjene i dopune</t>
  </si>
  <si>
    <t>Razlika</t>
  </si>
  <si>
    <t>Indeks</t>
  </si>
  <si>
    <t>RAZDJEL: 001 OPĆINSKO VIJEĆE, NAČELNIK, JEDINSTVENI UPRAVNI ODJEL, DJEČJI VRTIĆ</t>
  </si>
  <si>
    <t>GLAVA: 00101 OPĆINSKO VIJEĆE, NAČELNIK</t>
  </si>
  <si>
    <t>GLAVA: 00102 JEDINSTVENI UPRAVNI ODJEL</t>
  </si>
  <si>
    <t>GLAVA: 00103 DJEČJI VRTIĆ</t>
  </si>
  <si>
    <t xml:space="preserve">PROGRAM: 1001 RAZVOJ ZAJEDNICE  </t>
  </si>
  <si>
    <t>Aktivnost: A100101 Pomoć obiteljima  za svako rođeno dijete</t>
  </si>
  <si>
    <t>Izvor financiranja: 11, Opći prihodi i primici</t>
  </si>
  <si>
    <t xml:space="preserve">Rashodi poslovanja </t>
  </si>
  <si>
    <t>0620</t>
  </si>
  <si>
    <t xml:space="preserve">Naknade građanima i kućanstvima </t>
  </si>
  <si>
    <t xml:space="preserve">Ostale  naknade građanima i kućanstvima </t>
  </si>
  <si>
    <t>Aktivnost: A100102 Tekuće donacije udrugama</t>
  </si>
  <si>
    <t>Izvor financiranja: 11 Opći prihodi i primici</t>
  </si>
  <si>
    <t>0810</t>
  </si>
  <si>
    <t xml:space="preserve">Donacije i ostali rashodi </t>
  </si>
  <si>
    <t xml:space="preserve">Tekuće donacije </t>
  </si>
  <si>
    <t xml:space="preserve">Aktivnost: A100103 Udruga gradova i općina </t>
  </si>
  <si>
    <t>Aktivnost: A100104 Lokalna akcijska grupa - LAG</t>
  </si>
  <si>
    <t xml:space="preserve">Ostali nespomenuti rashodi poslovanja </t>
  </si>
  <si>
    <t xml:space="preserve">Kapitalni projekt: K100101 Zagorski vodovod - Sufinanciranje izgradnje vodnih građevina </t>
  </si>
  <si>
    <t xml:space="preserve">Kapitalne donacije </t>
  </si>
  <si>
    <t>Kapitalni projekt: K100102 Zgrada općine – uredske prostorije</t>
  </si>
  <si>
    <t xml:space="preserve">Rashodi za nabavu nefinancijske imovine </t>
  </si>
  <si>
    <t xml:space="preserve">Rashodi za nabavu proizvedene dugotrajne imovine </t>
  </si>
  <si>
    <t xml:space="preserve">Građevinski objekt </t>
  </si>
  <si>
    <t>Kapitalni projekt: K100103 Zgrada općine – sportske prostorije</t>
  </si>
  <si>
    <t>Kapitalni projekt: K100104 Zgrada općine – sanitarne prostorije</t>
  </si>
  <si>
    <t>Kapitalni projekt: K100105 Zgrada općine – prostorija arhive i sanitarne prostorije</t>
  </si>
  <si>
    <t>PROGRAM: 1002 JAVNA UPRAVA I ADMINISTRACIJA</t>
  </si>
  <si>
    <t xml:space="preserve">Aktivnost: A100201 Materijalni rashodi i rashodi za usluge </t>
  </si>
  <si>
    <t>Rashodi poslovanja</t>
  </si>
  <si>
    <t>0435</t>
  </si>
  <si>
    <t>Materijalni rashodi</t>
  </si>
  <si>
    <t xml:space="preserve">Rashodi za materijal i energiju </t>
  </si>
  <si>
    <t>Aktivnost: A100202 Neplanirani izdaci</t>
  </si>
  <si>
    <t>0412</t>
  </si>
  <si>
    <t xml:space="preserve">Materijalni rashodi </t>
  </si>
  <si>
    <t xml:space="preserve">Aktivnost: A100203 Intelektualne i osobne usluge  </t>
  </si>
  <si>
    <t xml:space="preserve">Izvor financiranja: 11, Opći prihodi i primici </t>
  </si>
  <si>
    <t xml:space="preserve">Rashodi za usluge </t>
  </si>
  <si>
    <t>Aktivnost, A100204 Financijski rashodi</t>
  </si>
  <si>
    <t>0490</t>
  </si>
  <si>
    <t xml:space="preserve">Financijski rashodi </t>
  </si>
  <si>
    <t>Kamate za primljene kredite</t>
  </si>
  <si>
    <t xml:space="preserve">Ostali financijski rashodi </t>
  </si>
  <si>
    <t>Aktivnost: A100205 Naknade osobama izvan radnog odnosa</t>
  </si>
  <si>
    <t xml:space="preserve">Izvor financiranja: 11 Opći prihodi i primici, 55 Pomoći Zavoda za zapošljavanje  </t>
  </si>
  <si>
    <t xml:space="preserve">Naknade troškova    </t>
  </si>
  <si>
    <t>Aktivnost, A100206 Zakupnine i najamnine</t>
  </si>
  <si>
    <t>Ostali nespomenuti financijski rashodi</t>
  </si>
  <si>
    <t xml:space="preserve">Aktivnost: A100107 Ostali financijski izdaci  </t>
  </si>
  <si>
    <t xml:space="preserve">Izvor financiranja: 11,  Opći prihodi i primici </t>
  </si>
  <si>
    <t>0411</t>
  </si>
  <si>
    <t>Aktivnost: A100108 Naknade za rad predstavničkih i izvršnih radnih tijela</t>
  </si>
  <si>
    <t>0111</t>
  </si>
  <si>
    <t>Aktivnost: A100110  Političke stranke - redovito godišnje financiranje</t>
  </si>
  <si>
    <t>0112</t>
  </si>
  <si>
    <t xml:space="preserve">Ostali rashodi </t>
  </si>
  <si>
    <t xml:space="preserve">Aktivnosti: A100112 Održavanje opreme i osiguranje opreme </t>
  </si>
  <si>
    <t xml:space="preserve">Ostali nespomenuti rashodi </t>
  </si>
  <si>
    <t>Aktivnost, A100213 Otplate glavnice kredita (za Dječji vrtić) – dugoročni kredit</t>
  </si>
  <si>
    <t>Izvor financiranja: 11 Opći prihodi i primici, 52 Prihodi iz državnog proračuna</t>
  </si>
  <si>
    <t xml:space="preserve">Izdaci za financijsku imovinu i otplatu kredita </t>
  </si>
  <si>
    <t xml:space="preserve">Izdaci za otplatu glavnice primljenih kredita </t>
  </si>
  <si>
    <t xml:space="preserve">Otplate glavnice kredita </t>
  </si>
  <si>
    <t xml:space="preserve">Aktivnost, A100216 Otplate glavnice besk. Zajma (Drž. Proračun. 1406) – kratkoročni </t>
  </si>
  <si>
    <t>Aktivnost, A100217 Usluge promidžbe i informiranja</t>
  </si>
  <si>
    <t>Aktivnost, A100218 Računalne usluge</t>
  </si>
  <si>
    <t>Aktivnost, A100220 Suf. arhivskog centra Popovec</t>
  </si>
  <si>
    <t>Aktivnost, A100221 Tekuća pričuva</t>
  </si>
  <si>
    <t>Aktivnost, A100222 Izdaci za objave u Službenom glasniku</t>
  </si>
  <si>
    <t>Aktivnost, A100223 Računalni program za uredsko poslovanje</t>
  </si>
  <si>
    <t>Aktivnost, A100224 Program za transparentnost</t>
  </si>
  <si>
    <t>Kapitalni projekt: K100202 Širokopojasni internet</t>
  </si>
  <si>
    <t xml:space="preserve">Izvor financiranja:11 Opći prihodi i primici </t>
  </si>
  <si>
    <t>0460</t>
  </si>
  <si>
    <t>Postrojenja i oprema</t>
  </si>
  <si>
    <t>Kapitalni projekt: K100203 Uredski namještaj</t>
  </si>
  <si>
    <t xml:space="preserve">PROGRAM: 1003  ORGANIZACIJA I PROVOĐENJE ZAŠTITE I SPAŠAVANJA </t>
  </si>
  <si>
    <t>Aktivnost: A100301, DVD Mihovljan</t>
  </si>
  <si>
    <t>0320</t>
  </si>
  <si>
    <t xml:space="preserve">Ostali rashodi      </t>
  </si>
  <si>
    <t xml:space="preserve">Aktivnost: A100302, JVP Javna vatrogasna postrojba Krapina </t>
  </si>
  <si>
    <t xml:space="preserve">Aktivnost: A100303, Organizacija i provođenje zaštite i spašavanja – Civilna zaštita </t>
  </si>
  <si>
    <t>0220</t>
  </si>
  <si>
    <t xml:space="preserve">Aktivnost: A100304, Hrvatska gorska služba spašavanja HGSS </t>
  </si>
  <si>
    <t>0360</t>
  </si>
  <si>
    <t>Tekuće donacije HGSS</t>
  </si>
  <si>
    <t>Aktivnost: A100305, Dezinfekcija prostorija općine</t>
  </si>
  <si>
    <t>0760</t>
  </si>
  <si>
    <t>Aktivnost: A100306 Hrvatski crveni križ Zlatar</t>
  </si>
  <si>
    <t>1090</t>
  </si>
  <si>
    <t>Donacije i ostali rashodi</t>
  </si>
  <si>
    <t xml:space="preserve">Aktivnost: A100307 Opskrba pitkom vodom (DVD i općina) </t>
  </si>
  <si>
    <t>0630</t>
  </si>
  <si>
    <t xml:space="preserve">PROGRAM:1004  POTPORA POLJOPRIVREDI  </t>
  </si>
  <si>
    <t>Aktivnost: A100401, Pomoći građanima - za zadržavanje krava i krmača na području opć.</t>
  </si>
  <si>
    <t>0421</t>
  </si>
  <si>
    <t xml:space="preserve">PROGRAM:1005 ODRŽAVANJE KOMUNALNE INFRASTRUKTURE </t>
  </si>
  <si>
    <t xml:space="preserve">Kapitalni projekt: K100501 Javna rasvjeta </t>
  </si>
  <si>
    <t>Izvor financiranja: 11 Opći prihodi i primici, 43 Prihodi za posebne namjene</t>
  </si>
  <si>
    <t>0640</t>
  </si>
  <si>
    <t xml:space="preserve">Rashodi za nabavu nefinancijske dugotrajne imovine </t>
  </si>
  <si>
    <t xml:space="preserve">Građevinski objekti </t>
  </si>
  <si>
    <t>Kapitalni projekt: K100502 Održavanje postojećih, nerazvrstanih cesta na pod. Mihovljana - asfaltiranje</t>
  </si>
  <si>
    <t>0451</t>
  </si>
  <si>
    <t>Kapitalni projekt: K100503 Dokumentacija za cestu Mihovljan – Kovačići – Večkovići – Strugača</t>
  </si>
  <si>
    <t>Izvor financiranja: 81 Primici od zaduživanja</t>
  </si>
  <si>
    <t xml:space="preserve">Rashodi za nabavu imovine </t>
  </si>
  <si>
    <t xml:space="preserve">Nematerijalna imovina </t>
  </si>
  <si>
    <t>Kapitalni projekt: K100506 Rekonstrukcija postojeće nerazvrstane ceste M-Mihovljan–Kovačići–Večkovići–Strugača</t>
  </si>
  <si>
    <t>Kapitalni projekt: K100507 Sanacija klizišta</t>
  </si>
  <si>
    <t xml:space="preserve">Izvor financiranja: 11 Opći prihodi i primici, 52 Prihodi iz državnog proračuna </t>
  </si>
  <si>
    <t xml:space="preserve">Kapitalni projekt: K100508 Nogostup i oborinska odvodnja </t>
  </si>
  <si>
    <t xml:space="preserve">Izvor financiranja: 11 Opći prihodi i primici, 52 Prihodi iz državnog proračuna, 51 Prihodi iz Županijskog proračuna  </t>
  </si>
  <si>
    <t xml:space="preserve">Rashodi za nabavu proizvedene dugotrajne  imovine </t>
  </si>
  <si>
    <t>Kapitalni projekt: K100508 Most u centru Mihovljana</t>
  </si>
  <si>
    <t>Izvori financiranja: 11 Opći prihodi i primici</t>
  </si>
  <si>
    <t>Kapitalni projekt: K100509 Prilaz Dječjem igralištu i šetnica</t>
  </si>
  <si>
    <t xml:space="preserve">Kapitalni projekt: K100510 Projekti i geodezija </t>
  </si>
  <si>
    <t>0150</t>
  </si>
  <si>
    <t>Kapitalni projekt: K100511 Zemljište – centar</t>
  </si>
  <si>
    <t xml:space="preserve">Materijalna imovina </t>
  </si>
  <si>
    <t>Kapitalni projekt: K100512 Autobusna stajališta uz ŽC2125</t>
  </si>
  <si>
    <t>Kapitalni projekt: K100513 Izgradnja parka hrvatskih branitelja u Mihovljanu</t>
  </si>
  <si>
    <t>Izvori financiranja: 11 Opći prihodi i primici, 52 Lokalna akcijska grupa Zeleni bregi</t>
  </si>
  <si>
    <t>Kapitalni projekt: K100514 Zemljište – za proširenje Mjesnog groblja</t>
  </si>
  <si>
    <t>Kapitalni projekt: K100515 Groblje – izrada betonskih okvira na grobnim mjestima</t>
  </si>
  <si>
    <t>Izvor financiranja: 43 Prihodi za posebne namjene</t>
  </si>
  <si>
    <t>0660</t>
  </si>
  <si>
    <t>Kapitalni projekt: K100516 Mrtvačnica Mihovljan – uređenje prilaza</t>
  </si>
  <si>
    <t>Kapitalni projekt: K100517 Oprema za mrtvačnicu</t>
  </si>
  <si>
    <t>Kapitalni projekt: K100518 Zemljište – za Dječje igralište</t>
  </si>
  <si>
    <t>Kapitalni projekt: K100519 Dječja igrališta sa igralima i spravama</t>
  </si>
  <si>
    <t xml:space="preserve">Izvori financiranja: 52 Prihodi iz Državnog proračuna </t>
  </si>
  <si>
    <t>Aktivnost:A100501 Centar – uređenje zelene površine</t>
  </si>
  <si>
    <t>Usluge tekućeg i investicijskog održavanja</t>
  </si>
  <si>
    <t xml:space="preserve">Kapitalni projekt: K100520 Javna rasvjeta uz nogometno igralište </t>
  </si>
  <si>
    <t>Aktivnost: A100601, Održavanje cesta:kameni materijal i prijevoz</t>
  </si>
  <si>
    <t>Aktivnost: A100602 Rad strojem</t>
  </si>
  <si>
    <t xml:space="preserve">Aktivnost: A100603 Košnja bankina uz nerazvrstane ceste i zem.u vl.općine </t>
  </si>
  <si>
    <t>Aktivnost: A100604 Županijska cesta - zemljani radovi</t>
  </si>
  <si>
    <t>Aktivnost: A100605 Izdaci za zimsku službu</t>
  </si>
  <si>
    <t xml:space="preserve">Aktivnost:A100606 Cijevi za ceste i odvodnju </t>
  </si>
  <si>
    <t>Aktivnost: A100607  Prometni znakovi i putokazi</t>
  </si>
  <si>
    <t xml:space="preserve">Rashodi za materijal energiju </t>
  </si>
  <si>
    <t>Aktivnost:100608 Uređenje odvodnih jaraka (koji nisu u nadležnosti HR voda)</t>
  </si>
  <si>
    <t xml:space="preserve">Aktivnost: A100609 Održavanje groblja i javnih površina </t>
  </si>
  <si>
    <t xml:space="preserve">Izvor financiranja: 11 Opći prihodi i primici,  31 Vlastiti prihod </t>
  </si>
  <si>
    <t xml:space="preserve">Aktivnost: A100610 Tekuće uređenje centra </t>
  </si>
  <si>
    <t>Aktivnost: A100611 Stari grad - uređenje zemljišta</t>
  </si>
  <si>
    <t>Izvor financiranja: 11 Opći prihodi i primici,</t>
  </si>
  <si>
    <t xml:space="preserve">Aktivnost: A100612 Mjesno groblje staze </t>
  </si>
  <si>
    <t>Aktivnost: A100613 Izdaci za odvoz smeća (kontejneri) sa Mjesnog groblja</t>
  </si>
  <si>
    <t>0510</t>
  </si>
  <si>
    <t xml:space="preserve">Aktivnost: A100614 Održavanje javne rasvjete – potrošnja i održavanje </t>
  </si>
  <si>
    <t xml:space="preserve">Aktivnost: A100615 Izdaci za održavanje zgrada u vlasništvu općine </t>
  </si>
  <si>
    <t xml:space="preserve">Aktivnost: A100616 Uređenje bankina uz ceste </t>
  </si>
  <si>
    <t xml:space="preserve">PROGRAM:1007  JAČANJE GOSPODARSTVA  </t>
  </si>
  <si>
    <t xml:space="preserve">Aktivnost: A100701 Subvencije obrtnicima i poduzetnicima </t>
  </si>
  <si>
    <t xml:space="preserve">Subvencije </t>
  </si>
  <si>
    <t xml:space="preserve">PROGRAM:1008 ZAŠTITA OKOLIŠA   </t>
  </si>
  <si>
    <t xml:space="preserve">Aktivnost:A100801 Sanacija divljih odlagališta </t>
  </si>
  <si>
    <t xml:space="preserve">Izvori financiranja:11 Opći prihodi i primici </t>
  </si>
  <si>
    <t>Aktivnost: A100802 Fond za zaštitu okoliša</t>
  </si>
  <si>
    <t>0530</t>
  </si>
  <si>
    <t>Kazne, penali i naknade štete</t>
  </si>
  <si>
    <t>Aktivnost: A100803 Naknada za korištenje odlagališta otpada</t>
  </si>
  <si>
    <t xml:space="preserve">PROGRAM:1009 ZAŠTITA, OČUVANJE I UNAPREĐENJE ZDRAVLJA </t>
  </si>
  <si>
    <t>Aktivnost: A100901 Izdaci za veterinarsko - higijeničarsku službu</t>
  </si>
  <si>
    <t>Izvor financiranja: 11, Ostali prihodi i primici</t>
  </si>
  <si>
    <t xml:space="preserve">Aktivnost: A100902 Deratizacija </t>
  </si>
  <si>
    <t>Aktivnost: A100903 Analiza pitke vode</t>
  </si>
  <si>
    <t>PROGRAM: 1010 RAZVOJ ŠKOLSTVA/OSNOVNA,SREDNJA VISOKA</t>
  </si>
  <si>
    <t>Aktivnost: A101001</t>
  </si>
  <si>
    <t>Pomoć građanima - prijevoz učenika u osnovnu školu</t>
  </si>
  <si>
    <t>0912</t>
  </si>
  <si>
    <t>Aktivnost: A101002 Pomoć građanima - radne bilježnice za osnovnu školu</t>
  </si>
  <si>
    <t xml:space="preserve">Izvor financiranja: 11, Opći prihodi i primici, 52 Pomoć iz Županijskog proračuna </t>
  </si>
  <si>
    <t xml:space="preserve">Aktivnost: A101003 Osnovna škola – škola plivanja </t>
  </si>
  <si>
    <t xml:space="preserve">Potpore </t>
  </si>
  <si>
    <t xml:space="preserve">Potpore unutar opće države </t>
  </si>
  <si>
    <t>Aktivnost: A101004 Darovi za Božić i NG i  i naknade za učenike sa 5. svih 8.g.</t>
  </si>
  <si>
    <t xml:space="preserve">Tekuće potpore unutar opće države </t>
  </si>
  <si>
    <t>Aktivnost: A101005 Pomoć građanima - prijevoza učenika u srednju školu</t>
  </si>
  <si>
    <t>0922</t>
  </si>
  <si>
    <t xml:space="preserve">Ostale naknade građanima i kućanstvima </t>
  </si>
  <si>
    <t>Aktivnost: A101006 Pomoć građanima - suf. smještaja učenika u učeničke domove</t>
  </si>
  <si>
    <t>Aktivnost: A101007 Pomoć građanima  - učeničke i studentske stipendije</t>
  </si>
  <si>
    <t>Kapitalni projekt: K101001  Kapitalne pomoći OŠ - oprema</t>
  </si>
  <si>
    <t xml:space="preserve">PROGRAM:1011 RAZVOJ SPORTA I REKREACIJE </t>
  </si>
  <si>
    <t>Aktivnost: A101101 Program javnih potreba u sportu</t>
  </si>
  <si>
    <t xml:space="preserve">Donacije i osti rashodi </t>
  </si>
  <si>
    <t xml:space="preserve">Donacije  </t>
  </si>
  <si>
    <t>PROGRAM:1012 PROMICANJE KULTURE I RELIGIJE</t>
  </si>
  <si>
    <t>Aktivnost: A101201 Izdaci za obilježavanje dana Općine i župe Mihovljan</t>
  </si>
  <si>
    <t>0820</t>
  </si>
  <si>
    <t>Aktivnost: A101202 Udruge u kulturi i ostale organizacije</t>
  </si>
  <si>
    <t xml:space="preserve">Aktivnost: A101203 Kazališne predstave </t>
  </si>
  <si>
    <t>Aktivnost: A101204 Donacije župnoj crkvi Mihovljan - suf.uređ.crkv.obj.</t>
  </si>
  <si>
    <t>0840</t>
  </si>
  <si>
    <t xml:space="preserve">Kapitalne pomoći </t>
  </si>
  <si>
    <t>Aktivnost: A101205 Sredstva za uređenje crkvenih objekata</t>
  </si>
  <si>
    <t>Kapitalni projekt: K101201 Rekonstrukcija društvenog doma</t>
  </si>
  <si>
    <t xml:space="preserve">PROGRAM: 1013 SOCIJALNA SKRB </t>
  </si>
  <si>
    <t xml:space="preserve">Aktivnost: A101301 Pomoć građanima i kućanstvima - socijalne pomoći </t>
  </si>
  <si>
    <t>Izvori financiranja: 11, Opći prihodi i primici</t>
  </si>
  <si>
    <t>1070</t>
  </si>
  <si>
    <t xml:space="preserve">Aktivnost: A101302 Pomoć građanima – sredstva za ogrjev </t>
  </si>
  <si>
    <t>Izvor financiranja: 51 Prihodi iz žup. Proračuna</t>
  </si>
  <si>
    <t xml:space="preserve">Aktivnost: A101303 Osnovna škola – školska kuhinja/socijala </t>
  </si>
  <si>
    <t>GLAVA:00102  JEDINSTVENI UPRAVNI ODJEL</t>
  </si>
  <si>
    <t>Aktivnost: A100201 Rashodi za zaposlene - plaće</t>
  </si>
  <si>
    <t xml:space="preserve">Rashodi za zaposlene </t>
  </si>
  <si>
    <t xml:space="preserve">Plaća (bruto) </t>
  </si>
  <si>
    <t xml:space="preserve">Doprinosi na plaće </t>
  </si>
  <si>
    <t>Aktivnost: A100202 Ostali rashodi za zaposlene</t>
  </si>
  <si>
    <t xml:space="preserve">Ostali izdaci za zaposlene </t>
  </si>
  <si>
    <t xml:space="preserve">Naknade troškova zaposlenima </t>
  </si>
  <si>
    <t>GLAVA:00103 DJEČJI VRTIĆ</t>
  </si>
  <si>
    <t xml:space="preserve">Izvor financiranja: 11V Opći prihodi i primici Općine za vrtić, 31 Vlastiti prihodi vrtića, 51V Tekuće pomoći KZŽ za vrtić </t>
  </si>
  <si>
    <t xml:space="preserve">Izvor financiranja: 11V Opći prihodi i primici Općine za vrtić, 31 Vlastiti prihodi vrtića, 51V Tekuće pomoći KZŽ za vrtić   </t>
  </si>
  <si>
    <t>Aktivnost: A100204 Računalne usluge</t>
  </si>
  <si>
    <t xml:space="preserve">Izvor financiranja: 11V Opći prihodi i primici Općine za vrtić, 41 Prihodi za posebne namjene vrtić </t>
  </si>
  <si>
    <t>Aktivnost: A100206 Naknade za rad upravnog vijeća</t>
  </si>
  <si>
    <t xml:space="preserve">Aktivnost: A100207 Materijalni rashodi i rashodi za usluge </t>
  </si>
  <si>
    <t xml:space="preserve">Izvor financiranja: 11V Opći prihodi i primici Općine za vrtić, 52V Tekuće pomoći državni pr. za vrtić </t>
  </si>
  <si>
    <t xml:space="preserve">Aktivnost: A100208 Ostali nespomenuti izdaci </t>
  </si>
  <si>
    <t>Aktivnosti: A100209 Održavanje opreme i osiguranje opreme i zaposlenih</t>
  </si>
  <si>
    <t>Aktivnost: A100210 Financijski rashodi</t>
  </si>
  <si>
    <t xml:space="preserve">Aktivnost: A100211 Ulaganje u računalne programe </t>
  </si>
  <si>
    <t xml:space="preserve">Aktivnost:A100801 Iznošenje i odvoz smeća </t>
  </si>
  <si>
    <t xml:space="preserve">Izvori financiranja:11 Opći prihodi i primici Općine za vrtić </t>
  </si>
  <si>
    <t>Aktivnost: A100901 Opskrba vodom</t>
  </si>
  <si>
    <t xml:space="preserve">Izvor financiranja: 11V Opći prihodi i primici Općine za vrtić </t>
  </si>
  <si>
    <t>Aktivnost: A100902 Deratizacija i dezinsekcija</t>
  </si>
  <si>
    <t>Aktivnost: A100903 Dimnjačarske i ekološke usluge</t>
  </si>
  <si>
    <t>0560</t>
  </si>
  <si>
    <t>Aktivnost: A100904 Obvezni i preve. Zdravstveni pregled zaposlenika</t>
  </si>
  <si>
    <t>Aktivnost: A100905 Ostale zdravstvene i veterinarske usluge</t>
  </si>
  <si>
    <t>Opći prihodi i primici</t>
  </si>
  <si>
    <t>11V</t>
  </si>
  <si>
    <t>Opći prihodi i primici Općine za vrtić</t>
  </si>
  <si>
    <t>Vlastiti prihodi (6615)</t>
  </si>
  <si>
    <t>31V</t>
  </si>
  <si>
    <t>Vlastiti prihodi vrtića</t>
  </si>
  <si>
    <t>Prihodi za posebne namjene vrtić</t>
  </si>
  <si>
    <t>41V</t>
  </si>
  <si>
    <t>Prihodi iz županijskog proračuna</t>
  </si>
  <si>
    <t>51V</t>
  </si>
  <si>
    <t>Tekuće pomoći KZŽ za vrtić</t>
  </si>
  <si>
    <t>Prihodi i primici iz državnog proračuna</t>
  </si>
  <si>
    <t>52V</t>
  </si>
  <si>
    <t>Tekuće pomoći državni pr. za vrtić</t>
  </si>
  <si>
    <t>Prihodi i primici – EU fondovi(638)</t>
  </si>
  <si>
    <t>Pomoći od zavoda za zapošljavanje (634)</t>
  </si>
  <si>
    <t>Ostali prihodi</t>
  </si>
  <si>
    <t>Primici od zaduživanja</t>
  </si>
  <si>
    <t xml:space="preserve">RASHODI/IZDACI PO ORGANIZACIJSKOJ I PROGRAMSKOJ KLASIFIKACIJI I IZVORI IFNANCIRANJA </t>
  </si>
  <si>
    <t>I.IZMJENA I DOPUNA PRORAČUNA OPĆINE MIHOVLJAN ZA 2022.G.</t>
  </si>
  <si>
    <t xml:space="preserve">RTIĆ MIHOLJČEK </t>
  </si>
  <si>
    <t>PROGRAM: 1014 RAZVOJ I UPRAVLJANJE SUSTAVA VODOOPSKRBE</t>
  </si>
  <si>
    <t xml:space="preserve">PROGRAM:1006 KOMUNALNA INFRASTRUKTURA – ODRŽAVANJE  I UPRAVLJANJE </t>
  </si>
  <si>
    <t xml:space="preserve">Izvor financiranja: 11 Opći prihodi i primici, 52 Prihodi iz državnog proračuna, 54 Fond </t>
  </si>
  <si>
    <t xml:space="preserve">Izvor financiranja: 11 Opći prihodi i primici, 52 Prihodi iz državnog proračuna. 43 Prihodi za posebne namjene 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</si>
</sst>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EA75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111111"/>
      <name val="Calibri"/>
      <family val="2"/>
      <charset val="238"/>
    </font>
    <font>
      <sz val="10"/>
      <color rgb="FF111111"/>
      <name val="Calibri"/>
      <family val="2"/>
      <charset val="238"/>
    </font>
    <font>
      <b/>
      <sz val="10"/>
      <color rgb="FFFF4000"/>
      <name val="Calibri"/>
      <family val="2"/>
      <charset val="238"/>
    </font>
    <font>
      <b/>
      <sz val="11"/>
      <color rgb="FF55308D"/>
      <name val="Calibri"/>
      <family val="2"/>
      <charset val="238"/>
    </font>
    <font>
      <b/>
      <sz val="11"/>
      <color rgb="FF111111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rgb="FF1C31BF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111111"/>
      <name val="Calibri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C9211E"/>
      <name val="Calibri"/>
      <family val="2"/>
      <charset val="238"/>
    </font>
    <font>
      <sz val="11"/>
      <color rgb="FFC9211E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color rgb="FF80008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4" fontId="4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5" fillId="0" borderId="0" xfId="0" applyFont="1"/>
    <xf numFmtId="4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2" fontId="9" fillId="0" borderId="0" xfId="0" applyNumberFormat="1" applyFont="1"/>
    <xf numFmtId="0" fontId="9" fillId="0" borderId="0" xfId="0" applyFont="1"/>
    <xf numFmtId="4" fontId="5" fillId="0" borderId="0" xfId="0" applyNumberFormat="1" applyFont="1"/>
    <xf numFmtId="4" fontId="10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4" fontId="2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/>
    <xf numFmtId="0" fontId="12" fillId="0" borderId="0" xfId="0" applyFont="1"/>
    <xf numFmtId="49" fontId="12" fillId="0" borderId="0" xfId="0" applyNumberFormat="1" applyFont="1"/>
    <xf numFmtId="4" fontId="12" fillId="0" borderId="0" xfId="0" applyNumberFormat="1" applyFont="1"/>
    <xf numFmtId="2" fontId="12" fillId="0" borderId="0" xfId="0" applyNumberFormat="1" applyFont="1"/>
    <xf numFmtId="0" fontId="12" fillId="0" borderId="0" xfId="0" applyFont="1"/>
    <xf numFmtId="0" fontId="13" fillId="2" borderId="0" xfId="0" applyFont="1" applyFill="1"/>
    <xf numFmtId="49" fontId="13" fillId="2" borderId="0" xfId="0" applyNumberFormat="1" applyFont="1" applyFill="1"/>
    <xf numFmtId="4" fontId="11" fillId="2" borderId="0" xfId="0" applyNumberFormat="1" applyFont="1" applyFill="1"/>
    <xf numFmtId="4" fontId="10" fillId="2" borderId="0" xfId="0" applyNumberFormat="1" applyFont="1" applyFill="1"/>
    <xf numFmtId="2" fontId="14" fillId="2" borderId="0" xfId="0" applyNumberFormat="1" applyFont="1" applyFill="1"/>
    <xf numFmtId="0" fontId="13" fillId="0" borderId="0" xfId="0" applyFont="1"/>
    <xf numFmtId="0" fontId="1" fillId="0" borderId="0" xfId="0" applyFont="1"/>
    <xf numFmtId="49" fontId="1" fillId="0" borderId="0" xfId="0" applyNumberFormat="1" applyFont="1"/>
    <xf numFmtId="4" fontId="15" fillId="0" borderId="0" xfId="0" applyNumberFormat="1" applyFont="1"/>
    <xf numFmtId="2" fontId="15" fillId="0" borderId="0" xfId="0" applyNumberFormat="1" applyFont="1"/>
    <xf numFmtId="0" fontId="1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4" fontId="15" fillId="3" borderId="0" xfId="0" applyNumberFormat="1" applyFont="1" applyFill="1"/>
    <xf numFmtId="0" fontId="16" fillId="0" borderId="0" xfId="0" applyFont="1"/>
    <xf numFmtId="0" fontId="17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" fontId="5" fillId="2" borderId="0" xfId="0" applyNumberFormat="1" applyFont="1" applyFill="1"/>
    <xf numFmtId="0" fontId="0" fillId="0" borderId="0" xfId="0" applyFont="1"/>
    <xf numFmtId="49" fontId="0" fillId="0" borderId="0" xfId="0" applyNumberFormat="1" applyFont="1"/>
    <xf numFmtId="4" fontId="18" fillId="0" borderId="0" xfId="0" applyNumberFormat="1" applyFont="1"/>
    <xf numFmtId="0" fontId="0" fillId="0" borderId="0" xfId="0" applyFont="1"/>
    <xf numFmtId="0" fontId="13" fillId="0" borderId="0" xfId="0" applyFont="1"/>
    <xf numFmtId="49" fontId="13" fillId="0" borderId="0" xfId="0" applyNumberFormat="1" applyFont="1"/>
    <xf numFmtId="0" fontId="15" fillId="0" borderId="0" xfId="0" applyFont="1"/>
    <xf numFmtId="0" fontId="19" fillId="0" borderId="0" xfId="0" applyFont="1"/>
    <xf numFmtId="0" fontId="19" fillId="2" borderId="0" xfId="0" applyFont="1" applyFill="1"/>
    <xf numFmtId="0" fontId="20" fillId="0" borderId="0" xfId="0" applyFont="1"/>
    <xf numFmtId="0" fontId="20" fillId="0" borderId="0" xfId="0" applyFont="1"/>
    <xf numFmtId="0" fontId="21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4" fontId="24" fillId="0" borderId="0" xfId="0" applyNumberFormat="1" applyFont="1"/>
    <xf numFmtId="2" fontId="24" fillId="0" borderId="0" xfId="0" applyNumberFormat="1" applyFont="1"/>
    <xf numFmtId="4" fontId="24" fillId="0" borderId="0" xfId="0" applyNumberFormat="1" applyFont="1"/>
    <xf numFmtId="4" fontId="12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15" fillId="0" borderId="0" xfId="0" applyFont="1" applyBorder="1" applyAlignment="1"/>
    <xf numFmtId="0" fontId="12" fillId="0" borderId="0" xfId="0" applyFont="1" applyBorder="1" applyAlignment="1">
      <alignment wrapText="1"/>
    </xf>
    <xf numFmtId="0" fontId="1" fillId="0" borderId="0" xfId="0" applyFont="1" applyBorder="1"/>
  </cellXfs>
  <cellStyles count="1">
    <cellStyle name="Obično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400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A7500"/>
      <rgbColor rgb="FF666699"/>
      <rgbColor rgb="FF969696"/>
      <rgbColor rgb="FF003366"/>
      <rgbColor rgb="FF339966"/>
      <rgbColor rgb="FF111111"/>
      <rgbColor rgb="FF333300"/>
      <rgbColor rgb="FFC9211E"/>
      <rgbColor rgb="FF993366"/>
      <rgbColor rgb="FF1C31BF"/>
      <rgbColor rgb="FF55308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679"/>
  <sheetViews>
    <sheetView tabSelected="1" topLeftCell="A466" zoomScale="124" zoomScaleNormal="124" workbookViewId="0">
      <selection activeCell="A343" sqref="A343"/>
    </sheetView>
  </sheetViews>
  <sheetFormatPr defaultColWidth="8.7109375" defaultRowHeight="15"/>
  <cols>
    <col min="1" max="1" width="19.140625" customWidth="1"/>
    <col min="2" max="2" width="53.140625" customWidth="1"/>
    <col min="3" max="3" width="19.140625" style="1" customWidth="1"/>
    <col min="4" max="4" width="1.5703125" customWidth="1"/>
    <col min="5" max="5" width="13" style="2" customWidth="1"/>
    <col min="6" max="6" width="12.85546875" style="2" customWidth="1"/>
    <col min="7" max="7" width="12.5703125" style="3" customWidth="1"/>
    <col min="8" max="8" width="9" style="4" customWidth="1"/>
    <col min="9" max="9" width="7.5703125" style="4" customWidth="1"/>
    <col min="10" max="67" width="8.7109375" style="4"/>
    <col min="1000" max="1024" width="11.5703125" customWidth="1"/>
  </cols>
  <sheetData>
    <row r="1" spans="1:67">
      <c r="A1" s="5" t="s">
        <v>0</v>
      </c>
      <c r="B1" s="5" t="s">
        <v>1</v>
      </c>
    </row>
    <row r="3" spans="1:67" ht="15.75">
      <c r="A3" s="5" t="s">
        <v>2</v>
      </c>
      <c r="B3" s="6" t="s">
        <v>1</v>
      </c>
    </row>
    <row r="4" spans="1:67">
      <c r="A4" s="5"/>
      <c r="B4" s="22" t="s">
        <v>267</v>
      </c>
      <c r="C4" s="7"/>
    </row>
    <row r="5" spans="1:67">
      <c r="A5" s="5"/>
      <c r="B5" s="5"/>
      <c r="C5" s="7"/>
    </row>
    <row r="6" spans="1:67" s="10" customFormat="1" ht="30">
      <c r="A6" s="8" t="s">
        <v>3</v>
      </c>
      <c r="B6" s="8" t="s">
        <v>266</v>
      </c>
      <c r="C6" s="9"/>
      <c r="E6" s="11" t="s">
        <v>4</v>
      </c>
      <c r="F6" s="11" t="s">
        <v>5</v>
      </c>
      <c r="G6" s="11" t="s">
        <v>6</v>
      </c>
      <c r="H6" s="12" t="s">
        <v>7</v>
      </c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17.100000000000001" customHeight="1"/>
    <row r="8" spans="1:67" s="14" customFormat="1" ht="17.100000000000001" customHeight="1">
      <c r="A8" s="14" t="str">
        <f>A35</f>
        <v>RAZDJEL: 001 OPĆINSKO VIJEĆE, NAČELNIK, JEDINSTVENI UPRAVNI ODJEL, DJEČJI VRTIĆ</v>
      </c>
      <c r="C8" s="17" t="s">
        <v>268</v>
      </c>
      <c r="E8" s="15">
        <f>E35</f>
        <v>12620000</v>
      </c>
      <c r="F8" s="15">
        <f>F35</f>
        <v>10500000</v>
      </c>
      <c r="G8" s="15">
        <f>E8-F8</f>
        <v>2120000</v>
      </c>
      <c r="H8" s="16">
        <f>G8/E8</f>
        <v>0.16798732171156894</v>
      </c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</row>
    <row r="9" spans="1:67" s="5" customFormat="1" ht="17.100000000000001" customHeight="1">
      <c r="E9" s="18"/>
      <c r="F9" s="18"/>
      <c r="G9" s="19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</row>
    <row r="10" spans="1:67" s="23" customFormat="1" ht="17.100000000000001" customHeight="1">
      <c r="A10" s="23" t="str">
        <f>A36</f>
        <v>GLAVA: 00101 OPĆINSKO VIJEĆE, NAČELNIK</v>
      </c>
      <c r="E10" s="24">
        <f>E36</f>
        <v>10738400</v>
      </c>
      <c r="F10" s="24">
        <f>F36</f>
        <v>8670240</v>
      </c>
      <c r="G10" s="24">
        <f t="shared" ref="G10:G24" si="0">E10-F10</f>
        <v>2068160</v>
      </c>
      <c r="H10" s="25">
        <f t="shared" ref="H10:H24" si="1">G10/E10</f>
        <v>0.1925947999702004</v>
      </c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</row>
    <row r="11" spans="1:67" s="5" customFormat="1" ht="17.100000000000001" customHeight="1">
      <c r="A11" s="5" t="str">
        <f>A39</f>
        <v xml:space="preserve">PROGRAM: 1001 RAZVOJ ZAJEDNICE  </v>
      </c>
      <c r="E11" s="27">
        <f>E39</f>
        <v>415000</v>
      </c>
      <c r="F11" s="27">
        <f>F39</f>
        <v>280000</v>
      </c>
      <c r="G11" s="28">
        <f t="shared" si="0"/>
        <v>135000</v>
      </c>
      <c r="H11" s="29">
        <f t="shared" si="1"/>
        <v>0.3253012048192771</v>
      </c>
      <c r="I11" s="3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s="5" customFormat="1" ht="17.100000000000001" customHeight="1">
      <c r="A12" s="5" t="str">
        <f>A80</f>
        <v>PROGRAM: 1002 JAVNA UPRAVA I ADMINISTRACIJA</v>
      </c>
      <c r="E12" s="27">
        <f>E80</f>
        <v>3972400</v>
      </c>
      <c r="F12" s="27">
        <f>F80</f>
        <v>4016240</v>
      </c>
      <c r="G12" s="28">
        <f t="shared" si="0"/>
        <v>-43840</v>
      </c>
      <c r="H12" s="29">
        <f t="shared" si="1"/>
        <v>-1.1036149431074414E-2</v>
      </c>
      <c r="I12" s="3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s="5" customFormat="1" ht="17.100000000000001" customHeight="1">
      <c r="A13" s="5" t="str">
        <f>A189</f>
        <v xml:space="preserve">PROGRAM: 1003  ORGANIZACIJA I PROVOĐENJE ZAŠTITE I SPAŠAVANJA </v>
      </c>
      <c r="E13" s="27">
        <f>E189</f>
        <v>287000</v>
      </c>
      <c r="F13" s="27">
        <f>F189</f>
        <v>380000</v>
      </c>
      <c r="G13" s="28">
        <f t="shared" si="0"/>
        <v>-93000</v>
      </c>
      <c r="H13" s="29">
        <f t="shared" si="1"/>
        <v>-0.3240418118466899</v>
      </c>
      <c r="I13" s="3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s="5" customFormat="1" ht="17.100000000000001" customHeight="1">
      <c r="A14" s="5" t="str">
        <f>A225</f>
        <v xml:space="preserve">PROGRAM:1004  POTPORA POLJOPRIVREDI  </v>
      </c>
      <c r="E14" s="27">
        <f>E225</f>
        <v>30000</v>
      </c>
      <c r="F14" s="27">
        <f>F225</f>
        <v>30000</v>
      </c>
      <c r="G14" s="28">
        <f t="shared" si="0"/>
        <v>0</v>
      </c>
      <c r="H14" s="29">
        <f t="shared" si="1"/>
        <v>0</v>
      </c>
      <c r="I14" s="30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s="5" customFormat="1" ht="17.100000000000001" customHeight="1">
      <c r="A15" s="5" t="str">
        <f>A231</f>
        <v xml:space="preserve">PROGRAM:1005 ODRŽAVANJE KOMUNALNE INFRASTRUKTURE </v>
      </c>
      <c r="E15" s="27">
        <f>E231</f>
        <v>3961000</v>
      </c>
      <c r="F15" s="27">
        <f>F231</f>
        <v>1670000</v>
      </c>
      <c r="G15" s="28">
        <f t="shared" si="0"/>
        <v>2291000</v>
      </c>
      <c r="H15" s="29">
        <f t="shared" si="1"/>
        <v>0.57838929563241603</v>
      </c>
      <c r="I15" s="3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s="5" customFormat="1" ht="17.100000000000001" customHeight="1">
      <c r="A16" s="5" t="str">
        <f>A332</f>
        <v xml:space="preserve">PROGRAM:1006 KOMUNALNA INFRASTRUKTURA – ODRŽAVANJE  I UPRAVLJANJE </v>
      </c>
      <c r="E16" s="27">
        <f>E332</f>
        <v>810000</v>
      </c>
      <c r="F16" s="27">
        <f>F332</f>
        <v>886000</v>
      </c>
      <c r="G16" s="28">
        <f t="shared" si="0"/>
        <v>-76000</v>
      </c>
      <c r="H16" s="29">
        <f t="shared" si="1"/>
        <v>-9.3827160493827166E-2</v>
      </c>
      <c r="I16" s="3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s="5" customFormat="1" ht="17.100000000000001" customHeight="1">
      <c r="A17" s="5" t="str">
        <f>A418</f>
        <v xml:space="preserve">PROGRAM:1007  JAČANJE GOSPODARSTVA  </v>
      </c>
      <c r="E17" s="27">
        <f>E418</f>
        <v>22000</v>
      </c>
      <c r="F17" s="27">
        <f>F418</f>
        <v>22000</v>
      </c>
      <c r="G17" s="28">
        <f t="shared" si="0"/>
        <v>0</v>
      </c>
      <c r="H17" s="29">
        <f t="shared" si="1"/>
        <v>0</v>
      </c>
      <c r="I17" s="30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s="5" customFormat="1" ht="17.100000000000001" customHeight="1">
      <c r="A18" s="5" t="str">
        <f>A424</f>
        <v xml:space="preserve">PROGRAM:1008 ZAŠTITA OKOLIŠA   </v>
      </c>
      <c r="E18" s="27">
        <f>E424</f>
        <v>60000</v>
      </c>
      <c r="F18" s="27">
        <f>F424</f>
        <v>45000</v>
      </c>
      <c r="G18" s="28">
        <f t="shared" si="0"/>
        <v>15000</v>
      </c>
      <c r="H18" s="29">
        <f t="shared" si="1"/>
        <v>0.25</v>
      </c>
      <c r="I18" s="30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</row>
    <row r="19" spans="1:67" s="5" customFormat="1" ht="17.100000000000001" customHeight="1">
      <c r="A19" s="5" t="str">
        <f>A440</f>
        <v xml:space="preserve">PROGRAM:1009 ZAŠTITA, OČUVANJE I UNAPREĐENJE ZDRAVLJA </v>
      </c>
      <c r="E19" s="27">
        <f>E440</f>
        <v>66000</v>
      </c>
      <c r="F19" s="27">
        <f>F440</f>
        <v>76000</v>
      </c>
      <c r="G19" s="28">
        <f t="shared" si="0"/>
        <v>-10000</v>
      </c>
      <c r="H19" s="29">
        <f t="shared" si="1"/>
        <v>-0.15151515151515152</v>
      </c>
      <c r="I19" s="3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</row>
    <row r="20" spans="1:67" s="5" customFormat="1" ht="17.100000000000001" customHeight="1">
      <c r="A20" s="5" t="str">
        <f>A456</f>
        <v>PROGRAM: 1010 RAZVOJ ŠKOLSTVA/OSNOVNA,SREDNJA VISOKA</v>
      </c>
      <c r="E20" s="27">
        <f>E456</f>
        <v>250000</v>
      </c>
      <c r="F20" s="27">
        <f>F456</f>
        <v>279000</v>
      </c>
      <c r="G20" s="28">
        <f t="shared" si="0"/>
        <v>-29000</v>
      </c>
      <c r="H20" s="29">
        <f t="shared" si="1"/>
        <v>-0.11600000000000001</v>
      </c>
      <c r="I20" s="30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</row>
    <row r="21" spans="1:67" s="5" customFormat="1" ht="17.100000000000001" customHeight="1">
      <c r="A21" s="5" t="str">
        <f>A497</f>
        <v xml:space="preserve">PROGRAM:1011 RAZVOJ SPORTA I REKREACIJE </v>
      </c>
      <c r="E21" s="27">
        <f>E497</f>
        <v>182000</v>
      </c>
      <c r="F21" s="27">
        <f>F497</f>
        <v>182000</v>
      </c>
      <c r="G21" s="28">
        <f t="shared" si="0"/>
        <v>0</v>
      </c>
      <c r="H21" s="29">
        <f t="shared" si="1"/>
        <v>0</v>
      </c>
      <c r="I21" s="30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</row>
    <row r="22" spans="1:67" s="5" customFormat="1" ht="17.100000000000001" customHeight="1">
      <c r="A22" s="5" t="str">
        <f>A503</f>
        <v>PROGRAM:1012 PROMICANJE KULTURE I RELIGIJE</v>
      </c>
      <c r="E22" s="27">
        <f>E503</f>
        <v>527000</v>
      </c>
      <c r="F22" s="27">
        <f>F503</f>
        <v>533000</v>
      </c>
      <c r="G22" s="28">
        <f t="shared" si="0"/>
        <v>-6000</v>
      </c>
      <c r="H22" s="29">
        <f t="shared" si="1"/>
        <v>-1.1385199240986717E-2</v>
      </c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</row>
    <row r="23" spans="1:67" s="5" customFormat="1" ht="17.100000000000001" customHeight="1">
      <c r="A23" s="5" t="str">
        <f>A534</f>
        <v xml:space="preserve">PROGRAM: 1013 SOCIJALNA SKRB </v>
      </c>
      <c r="E23" s="27">
        <f>E534</f>
        <v>106000</v>
      </c>
      <c r="F23" s="27">
        <f>F534</f>
        <v>96000</v>
      </c>
      <c r="G23" s="28">
        <f t="shared" si="0"/>
        <v>10000</v>
      </c>
      <c r="H23" s="29">
        <f t="shared" si="1"/>
        <v>9.4339622641509441E-2</v>
      </c>
      <c r="I23" s="30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</row>
    <row r="24" spans="1:67" s="5" customFormat="1" ht="17.100000000000001" customHeight="1">
      <c r="A24" s="31" t="str">
        <f>A550</f>
        <v>PROGRAM: 1014 RAZVOJ I UPRAVLJANJE SUSTAVA VODOOPSKRBE</v>
      </c>
      <c r="B24" s="31"/>
      <c r="C24" s="31"/>
      <c r="D24" s="31">
        <f t="shared" ref="D24:F24" si="2">D550</f>
        <v>0</v>
      </c>
      <c r="E24" s="31">
        <f t="shared" si="2"/>
        <v>50000</v>
      </c>
      <c r="F24" s="31">
        <f t="shared" si="2"/>
        <v>175000</v>
      </c>
      <c r="G24" s="28">
        <f t="shared" si="0"/>
        <v>-125000</v>
      </c>
      <c r="H24" s="29">
        <f t="shared" si="1"/>
        <v>-2.5</v>
      </c>
      <c r="I24" s="30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</row>
    <row r="25" spans="1:67" s="23" customFormat="1" ht="17.100000000000001" customHeight="1">
      <c r="A25" s="23" t="str">
        <f>A556</f>
        <v>GLAVA:00102  JEDINSTVENI UPRAVNI ODJEL</v>
      </c>
      <c r="B25" s="24"/>
      <c r="C25" s="24"/>
      <c r="D25" s="24"/>
      <c r="E25" s="24">
        <f>E556</f>
        <v>691500</v>
      </c>
      <c r="F25" s="24">
        <f>F556</f>
        <v>614000</v>
      </c>
      <c r="G25" s="24">
        <f>E25-F25</f>
        <v>77500</v>
      </c>
      <c r="H25" s="25">
        <f>G25/E25</f>
        <v>0.11207519884309472</v>
      </c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</row>
    <row r="26" spans="1:67" s="5" customFormat="1" ht="17.100000000000001" customHeight="1">
      <c r="A26" s="5" t="str">
        <f>A557</f>
        <v>PROGRAM: 1002 JAVNA UPRAVA I ADMINISTRACIJA</v>
      </c>
      <c r="B26" s="31"/>
      <c r="C26" s="31"/>
      <c r="D26" s="31"/>
      <c r="E26" s="27">
        <f>E557</f>
        <v>691500</v>
      </c>
      <c r="F26" s="27">
        <f>F557</f>
        <v>614000</v>
      </c>
      <c r="G26" s="28">
        <f>E26-F26</f>
        <v>77500</v>
      </c>
      <c r="H26" s="29">
        <f>G26/E26</f>
        <v>0.11207519884309472</v>
      </c>
      <c r="I26" s="3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</row>
    <row r="27" spans="1:67" s="5" customFormat="1" ht="17.100000000000001" customHeight="1">
      <c r="E27" s="18"/>
      <c r="F27" s="18"/>
      <c r="G27" s="19"/>
      <c r="H27" s="20"/>
      <c r="I27" s="30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</row>
    <row r="28" spans="1:67" s="23" customFormat="1" ht="17.100000000000001" customHeight="1">
      <c r="A28" s="23" t="str">
        <f>A571</f>
        <v>GLAVA:00103 DJEČJI VRTIĆ</v>
      </c>
      <c r="B28" s="24"/>
      <c r="C28" s="24"/>
      <c r="D28" s="24"/>
      <c r="E28" s="24">
        <f>E571</f>
        <v>1190100</v>
      </c>
      <c r="F28" s="24">
        <f>F571</f>
        <v>1215760</v>
      </c>
      <c r="G28" s="24">
        <f>E28-F28</f>
        <v>-25660</v>
      </c>
      <c r="H28" s="25">
        <f>G28/E28</f>
        <v>-2.156121334341652E-2</v>
      </c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</row>
    <row r="29" spans="1:67" s="5" customFormat="1" ht="17.100000000000001" customHeight="1">
      <c r="A29" s="5" t="str">
        <f>A572</f>
        <v>PROGRAM: 1002 JAVNA UPRAVA I ADMINISTRACIJA</v>
      </c>
      <c r="B29" s="31"/>
      <c r="C29" s="31"/>
      <c r="D29" s="31"/>
      <c r="E29" s="27">
        <f>E572</f>
        <v>1161100</v>
      </c>
      <c r="F29" s="27">
        <f>F572</f>
        <v>1198660</v>
      </c>
      <c r="G29" s="28">
        <f>E29-F29</f>
        <v>-37560</v>
      </c>
      <c r="H29" s="29">
        <f>G29/E29</f>
        <v>-3.2348634915166652E-2</v>
      </c>
      <c r="I29" s="30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</row>
    <row r="30" spans="1:67" s="5" customFormat="1">
      <c r="A30" s="5" t="str">
        <f>A633</f>
        <v xml:space="preserve">PROGRAM:1008 ZAŠTITA OKOLIŠA   </v>
      </c>
      <c r="E30" s="27">
        <f>E633</f>
        <v>10000</v>
      </c>
      <c r="F30" s="27">
        <f>F633</f>
        <v>6000</v>
      </c>
      <c r="G30" s="28">
        <f>E30-F30</f>
        <v>4000</v>
      </c>
      <c r="H30" s="29">
        <f>G30/E30</f>
        <v>0.4</v>
      </c>
      <c r="I30" s="3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</row>
    <row r="31" spans="1:67" s="5" customFormat="1">
      <c r="A31" s="5" t="str">
        <f>A639</f>
        <v xml:space="preserve">PROGRAM:1009 ZAŠTITA, OČUVANJE I UNAPREĐENJE ZDRAVLJA </v>
      </c>
      <c r="E31" s="27">
        <f>E639</f>
        <v>19000</v>
      </c>
      <c r="F31" s="27">
        <f>F639</f>
        <v>11100</v>
      </c>
      <c r="G31" s="28">
        <f>E31-F31</f>
        <v>7900</v>
      </c>
      <c r="H31" s="29">
        <f>G31/E31</f>
        <v>0.41578947368421054</v>
      </c>
      <c r="I31" s="30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</row>
    <row r="32" spans="1:67" s="5" customFormat="1">
      <c r="E32" s="27"/>
      <c r="F32" s="27"/>
      <c r="G32" s="19"/>
      <c r="H32" s="20"/>
      <c r="I32" s="30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</row>
    <row r="33" spans="1:67" s="5" customFormat="1">
      <c r="E33" s="27"/>
      <c r="F33" s="27"/>
      <c r="G33" s="19"/>
      <c r="H33" s="20"/>
      <c r="I33" s="30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</row>
    <row r="34" spans="1:67" s="35" customFormat="1" ht="30">
      <c r="A34" s="82"/>
      <c r="B34" s="82"/>
      <c r="C34" s="32"/>
      <c r="D34" s="33"/>
      <c r="E34" s="11" t="s">
        <v>4</v>
      </c>
      <c r="F34" s="11" t="s">
        <v>5</v>
      </c>
      <c r="G34" s="11" t="s">
        <v>6</v>
      </c>
      <c r="H34" s="12" t="s">
        <v>7</v>
      </c>
      <c r="I34" s="12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</row>
    <row r="35" spans="1:67" s="14" customFormat="1">
      <c r="A35" s="83" t="s">
        <v>8</v>
      </c>
      <c r="B35" s="83"/>
      <c r="C35" s="83"/>
      <c r="D35" s="83"/>
      <c r="E35" s="15">
        <f>SUM(E36:E38)</f>
        <v>12620000</v>
      </c>
      <c r="F35" s="15">
        <f>SUM(F36:F38)</f>
        <v>10500000</v>
      </c>
      <c r="G35" s="15">
        <f t="shared" ref="G35:G93" si="3">E35-F35</f>
        <v>2120000</v>
      </c>
      <c r="H35" s="16">
        <f t="shared" ref="H35:H74" si="4">G35/E35</f>
        <v>0.16798732171156894</v>
      </c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67" s="23" customFormat="1">
      <c r="A36" s="23" t="s">
        <v>9</v>
      </c>
      <c r="C36" s="36"/>
      <c r="E36" s="24">
        <f>SUM(E39,E80,E189,E225,E231,E332,E418,E424,E440,E456,E497,E503,E534,E550)</f>
        <v>10738400</v>
      </c>
      <c r="F36" s="24">
        <f>SUM(F39,F80,F189,F225,F231,F332,F418,F424,F440,F456,F497,F503,F534,F550)</f>
        <v>8670240</v>
      </c>
      <c r="G36" s="24">
        <f t="shared" si="3"/>
        <v>2068160</v>
      </c>
      <c r="H36" s="25">
        <f t="shared" si="4"/>
        <v>0.1925947999702004</v>
      </c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</row>
    <row r="37" spans="1:67" s="23" customFormat="1">
      <c r="A37" s="23" t="s">
        <v>10</v>
      </c>
      <c r="C37" s="36"/>
      <c r="E37" s="24">
        <f>SUM(E556)</f>
        <v>691500</v>
      </c>
      <c r="F37" s="24">
        <f>SUM(F556)</f>
        <v>614000</v>
      </c>
      <c r="G37" s="24">
        <f t="shared" si="3"/>
        <v>77500</v>
      </c>
      <c r="H37" s="25">
        <f t="shared" si="4"/>
        <v>0.11207519884309472</v>
      </c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</row>
    <row r="38" spans="1:67" s="23" customFormat="1">
      <c r="A38" s="23" t="s">
        <v>11</v>
      </c>
      <c r="C38" s="36"/>
      <c r="E38" s="24">
        <f>SUM(E571)</f>
        <v>1190100</v>
      </c>
      <c r="F38" s="24">
        <f>SUM(F571)</f>
        <v>1215760</v>
      </c>
      <c r="G38" s="24">
        <f t="shared" si="3"/>
        <v>-25660</v>
      </c>
      <c r="H38" s="25">
        <f t="shared" si="4"/>
        <v>-2.156121334341652E-2</v>
      </c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</row>
    <row r="39" spans="1:67" s="37" customFormat="1">
      <c r="A39" s="37" t="s">
        <v>12</v>
      </c>
      <c r="C39" s="38"/>
      <c r="E39" s="39">
        <f>SUM(E40,E45,E50,E55,E60,E65,E70,E75)</f>
        <v>415000</v>
      </c>
      <c r="F39" s="79">
        <f>SUM(F40,F45,F50,F55,F60,F65,F70,F75)</f>
        <v>280000</v>
      </c>
      <c r="G39" s="39">
        <f t="shared" si="3"/>
        <v>135000</v>
      </c>
      <c r="H39" s="40">
        <f t="shared" si="4"/>
        <v>0.3253012048192771</v>
      </c>
      <c r="I39" s="40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</row>
    <row r="40" spans="1:67" s="42" customFormat="1">
      <c r="A40" s="42" t="s">
        <v>13</v>
      </c>
      <c r="C40" s="43"/>
      <c r="E40" s="44">
        <f>SUM(E42)</f>
        <v>50000</v>
      </c>
      <c r="F40" s="44">
        <f>SUM(F42)</f>
        <v>50000</v>
      </c>
      <c r="G40" s="45">
        <f t="shared" si="3"/>
        <v>0</v>
      </c>
      <c r="H40" s="46">
        <f t="shared" si="4"/>
        <v>0</v>
      </c>
      <c r="I40" s="3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</row>
    <row r="41" spans="1:67" s="48" customFormat="1">
      <c r="A41" s="48" t="s">
        <v>14</v>
      </c>
      <c r="C41" s="49"/>
      <c r="E41" s="50">
        <v>50000</v>
      </c>
      <c r="F41" s="50">
        <v>50000</v>
      </c>
      <c r="G41" s="19">
        <f t="shared" si="3"/>
        <v>0</v>
      </c>
      <c r="H41" s="20">
        <f t="shared" si="4"/>
        <v>0</v>
      </c>
      <c r="I41" s="51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s="48" customFormat="1">
      <c r="A42" s="48">
        <v>3</v>
      </c>
      <c r="B42" s="48" t="s">
        <v>15</v>
      </c>
      <c r="C42" s="49" t="s">
        <v>16</v>
      </c>
      <c r="E42" s="50">
        <f>SUM(E43)</f>
        <v>50000</v>
      </c>
      <c r="F42" s="50">
        <f>SUM(F43)</f>
        <v>50000</v>
      </c>
      <c r="G42" s="19">
        <f t="shared" si="3"/>
        <v>0</v>
      </c>
      <c r="H42" s="20">
        <f t="shared" si="4"/>
        <v>0</v>
      </c>
      <c r="I42" s="5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s="48" customFormat="1">
      <c r="A43" s="48">
        <v>37</v>
      </c>
      <c r="B43" s="48" t="s">
        <v>17</v>
      </c>
      <c r="C43" s="49" t="s">
        <v>16</v>
      </c>
      <c r="E43" s="50">
        <f>SUM(E44)</f>
        <v>50000</v>
      </c>
      <c r="F43" s="50">
        <f>SUM(F44)</f>
        <v>50000</v>
      </c>
      <c r="G43" s="19">
        <f t="shared" si="3"/>
        <v>0</v>
      </c>
      <c r="H43" s="20">
        <f t="shared" si="4"/>
        <v>0</v>
      </c>
      <c r="I43" s="51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s="48" customFormat="1">
      <c r="A44" s="48">
        <v>372</v>
      </c>
      <c r="B44" s="48" t="s">
        <v>18</v>
      </c>
      <c r="C44" s="49" t="s">
        <v>16</v>
      </c>
      <c r="E44" s="50">
        <v>50000</v>
      </c>
      <c r="F44" s="50">
        <v>50000</v>
      </c>
      <c r="G44" s="19">
        <f t="shared" si="3"/>
        <v>0</v>
      </c>
      <c r="H44" s="20">
        <f t="shared" si="4"/>
        <v>0</v>
      </c>
      <c r="I44" s="51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s="42" customFormat="1">
      <c r="A45" s="42" t="s">
        <v>19</v>
      </c>
      <c r="C45" s="43"/>
      <c r="E45" s="44">
        <f>SUM(E47)</f>
        <v>91000</v>
      </c>
      <c r="F45" s="44">
        <f>SUM(F47)</f>
        <v>91000</v>
      </c>
      <c r="G45" s="45">
        <f t="shared" si="3"/>
        <v>0</v>
      </c>
      <c r="H45" s="46">
        <f t="shared" si="4"/>
        <v>0</v>
      </c>
      <c r="I45" s="3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</row>
    <row r="46" spans="1:67" s="48" customFormat="1">
      <c r="A46" s="48" t="s">
        <v>20</v>
      </c>
      <c r="C46" s="49"/>
      <c r="D46" s="48" t="s">
        <v>1</v>
      </c>
      <c r="E46" s="50">
        <v>91000</v>
      </c>
      <c r="F46" s="50">
        <v>91000</v>
      </c>
      <c r="G46" s="19">
        <f t="shared" si="3"/>
        <v>0</v>
      </c>
      <c r="H46" s="20">
        <f t="shared" si="4"/>
        <v>0</v>
      </c>
      <c r="I46" s="51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s="48" customFormat="1">
      <c r="A47" s="48">
        <v>3</v>
      </c>
      <c r="B47" s="48" t="s">
        <v>15</v>
      </c>
      <c r="C47" s="49" t="s">
        <v>21</v>
      </c>
      <c r="E47" s="50">
        <f>SUM(E49)</f>
        <v>91000</v>
      </c>
      <c r="F47" s="50">
        <f>SUM(F49)</f>
        <v>91000</v>
      </c>
      <c r="G47" s="19">
        <f t="shared" si="3"/>
        <v>0</v>
      </c>
      <c r="H47" s="20">
        <f t="shared" si="4"/>
        <v>0</v>
      </c>
      <c r="I47" s="51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s="48" customFormat="1">
      <c r="A48" s="48">
        <v>38</v>
      </c>
      <c r="B48" s="48" t="s">
        <v>22</v>
      </c>
      <c r="C48" s="49" t="s">
        <v>21</v>
      </c>
      <c r="E48" s="50">
        <v>91000</v>
      </c>
      <c r="F48" s="50">
        <v>91000</v>
      </c>
      <c r="G48" s="19">
        <f t="shared" si="3"/>
        <v>0</v>
      </c>
      <c r="H48" s="20">
        <f t="shared" si="4"/>
        <v>0</v>
      </c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</row>
    <row r="49" spans="1:67" s="48" customFormat="1">
      <c r="A49" s="48">
        <v>381</v>
      </c>
      <c r="B49" s="48" t="s">
        <v>23</v>
      </c>
      <c r="C49" s="49" t="s">
        <v>21</v>
      </c>
      <c r="E49" s="50">
        <v>91000</v>
      </c>
      <c r="F49" s="50">
        <v>91000</v>
      </c>
      <c r="G49" s="19">
        <f t="shared" si="3"/>
        <v>0</v>
      </c>
      <c r="H49" s="20">
        <f t="shared" si="4"/>
        <v>0</v>
      </c>
      <c r="I49" s="51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</row>
    <row r="50" spans="1:67" s="42" customFormat="1">
      <c r="A50" s="42" t="s">
        <v>24</v>
      </c>
      <c r="C50" s="43"/>
      <c r="E50" s="44">
        <v>4000</v>
      </c>
      <c r="F50" s="44">
        <v>4000</v>
      </c>
      <c r="G50" s="45">
        <f t="shared" si="3"/>
        <v>0</v>
      </c>
      <c r="H50" s="46">
        <f t="shared" si="4"/>
        <v>0</v>
      </c>
      <c r="I50" s="30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</row>
    <row r="51" spans="1:67" s="48" customFormat="1">
      <c r="A51" s="48" t="s">
        <v>20</v>
      </c>
      <c r="C51" s="49"/>
      <c r="D51" s="48" t="s">
        <v>1</v>
      </c>
      <c r="E51" s="50">
        <v>4000</v>
      </c>
      <c r="F51" s="50">
        <v>4000</v>
      </c>
      <c r="G51" s="19">
        <f t="shared" si="3"/>
        <v>0</v>
      </c>
      <c r="H51" s="20">
        <f t="shared" si="4"/>
        <v>0</v>
      </c>
      <c r="I51" s="51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s="48" customFormat="1">
      <c r="A52" s="48">
        <v>3</v>
      </c>
      <c r="B52" s="48" t="s">
        <v>15</v>
      </c>
      <c r="C52" s="49" t="s">
        <v>16</v>
      </c>
      <c r="E52" s="50">
        <v>4000</v>
      </c>
      <c r="F52" s="50">
        <v>4000</v>
      </c>
      <c r="G52" s="19">
        <f t="shared" si="3"/>
        <v>0</v>
      </c>
      <c r="H52" s="20">
        <f t="shared" si="4"/>
        <v>0</v>
      </c>
      <c r="I52" s="51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s="48" customFormat="1">
      <c r="A53" s="48">
        <v>38</v>
      </c>
      <c r="B53" s="48" t="s">
        <v>22</v>
      </c>
      <c r="C53" s="49" t="s">
        <v>16</v>
      </c>
      <c r="E53" s="50">
        <v>4000</v>
      </c>
      <c r="F53" s="50">
        <v>4000</v>
      </c>
      <c r="G53" s="19">
        <f t="shared" si="3"/>
        <v>0</v>
      </c>
      <c r="H53" s="20">
        <f t="shared" si="4"/>
        <v>0</v>
      </c>
      <c r="I53" s="51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s="48" customFormat="1">
      <c r="A54" s="48">
        <v>381</v>
      </c>
      <c r="B54" s="48" t="s">
        <v>23</v>
      </c>
      <c r="C54" s="49" t="s">
        <v>16</v>
      </c>
      <c r="E54" s="50">
        <v>4000</v>
      </c>
      <c r="F54" s="50">
        <v>4000</v>
      </c>
      <c r="G54" s="19">
        <f t="shared" si="3"/>
        <v>0</v>
      </c>
      <c r="H54" s="20">
        <f t="shared" si="4"/>
        <v>0</v>
      </c>
      <c r="I54" s="51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s="42" customFormat="1">
      <c r="A55" s="42" t="s">
        <v>25</v>
      </c>
      <c r="C55" s="43"/>
      <c r="E55" s="44">
        <f>SUM(E57)</f>
        <v>15000</v>
      </c>
      <c r="F55" s="44">
        <f>SUM(F57)</f>
        <v>15000</v>
      </c>
      <c r="G55" s="45">
        <f t="shared" si="3"/>
        <v>0</v>
      </c>
      <c r="H55" s="46">
        <f t="shared" si="4"/>
        <v>0</v>
      </c>
      <c r="I55" s="30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</row>
    <row r="56" spans="1:67" s="48" customFormat="1">
      <c r="A56" s="48" t="s">
        <v>20</v>
      </c>
      <c r="C56" s="49"/>
      <c r="D56" s="48" t="s">
        <v>1</v>
      </c>
      <c r="E56" s="50">
        <v>15000</v>
      </c>
      <c r="F56" s="50">
        <v>15000</v>
      </c>
      <c r="G56" s="19">
        <f t="shared" si="3"/>
        <v>0</v>
      </c>
      <c r="H56" s="20">
        <f t="shared" si="4"/>
        <v>0</v>
      </c>
      <c r="I56" s="51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67" s="48" customFormat="1">
      <c r="A57" s="48">
        <v>3</v>
      </c>
      <c r="B57" s="48" t="s">
        <v>15</v>
      </c>
      <c r="C57" s="49" t="s">
        <v>16</v>
      </c>
      <c r="E57" s="50">
        <f>SUM(E59)</f>
        <v>15000</v>
      </c>
      <c r="F57" s="50">
        <f>SUM(F59)</f>
        <v>15000</v>
      </c>
      <c r="G57" s="19">
        <f t="shared" si="3"/>
        <v>0</v>
      </c>
      <c r="H57" s="20">
        <f t="shared" si="4"/>
        <v>0</v>
      </c>
      <c r="I57" s="51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  <row r="58" spans="1:67" s="48" customFormat="1">
      <c r="A58" s="48">
        <v>32</v>
      </c>
      <c r="B58" s="48" t="s">
        <v>26</v>
      </c>
      <c r="C58" s="49" t="s">
        <v>16</v>
      </c>
      <c r="E58" s="50">
        <v>15000</v>
      </c>
      <c r="F58" s="50">
        <v>15000</v>
      </c>
      <c r="G58" s="19">
        <f t="shared" si="3"/>
        <v>0</v>
      </c>
      <c r="H58" s="20">
        <f t="shared" si="4"/>
        <v>0</v>
      </c>
      <c r="I58" s="51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s="48" customFormat="1">
      <c r="A59" s="48">
        <v>329</v>
      </c>
      <c r="B59" s="48" t="s">
        <v>26</v>
      </c>
      <c r="C59" s="49" t="s">
        <v>16</v>
      </c>
      <c r="E59" s="50">
        <v>15000</v>
      </c>
      <c r="F59" s="50">
        <v>15000</v>
      </c>
      <c r="G59" s="19">
        <f t="shared" si="3"/>
        <v>0</v>
      </c>
      <c r="H59" s="20">
        <f t="shared" si="4"/>
        <v>0</v>
      </c>
      <c r="I59" s="5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</row>
    <row r="60" spans="1:67" s="42" customFormat="1">
      <c r="A60" s="42" t="s">
        <v>29</v>
      </c>
      <c r="C60" s="43"/>
      <c r="E60" s="44">
        <v>30000</v>
      </c>
      <c r="F60" s="44">
        <v>0</v>
      </c>
      <c r="G60" s="45">
        <f t="shared" si="3"/>
        <v>30000</v>
      </c>
      <c r="H60" s="46">
        <f t="shared" si="4"/>
        <v>1</v>
      </c>
      <c r="I60" s="30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</row>
    <row r="61" spans="1:67" s="48" customFormat="1" ht="21">
      <c r="A61" s="48" t="s">
        <v>20</v>
      </c>
      <c r="C61" s="49"/>
      <c r="D61" s="56" t="s">
        <v>1</v>
      </c>
      <c r="E61" s="50">
        <v>30000</v>
      </c>
      <c r="F61" s="50">
        <v>0</v>
      </c>
      <c r="G61" s="19">
        <f t="shared" si="3"/>
        <v>30000</v>
      </c>
      <c r="H61" s="20">
        <f t="shared" si="4"/>
        <v>1</v>
      </c>
      <c r="I61" s="51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1:67" s="48" customFormat="1">
      <c r="A62" s="48">
        <v>4</v>
      </c>
      <c r="B62" s="48" t="s">
        <v>30</v>
      </c>
      <c r="C62" s="49" t="s">
        <v>16</v>
      </c>
      <c r="E62" s="50">
        <v>30000</v>
      </c>
      <c r="F62" s="50">
        <v>0</v>
      </c>
      <c r="G62" s="19">
        <f t="shared" si="3"/>
        <v>30000</v>
      </c>
      <c r="H62" s="20">
        <f t="shared" si="4"/>
        <v>1</v>
      </c>
      <c r="I62" s="51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s="48" customFormat="1">
      <c r="A63" s="48">
        <v>42</v>
      </c>
      <c r="B63" s="48" t="s">
        <v>31</v>
      </c>
      <c r="C63" s="49" t="s">
        <v>16</v>
      </c>
      <c r="E63" s="50">
        <v>30000</v>
      </c>
      <c r="F63" s="50">
        <v>0</v>
      </c>
      <c r="G63" s="19">
        <f t="shared" si="3"/>
        <v>30000</v>
      </c>
      <c r="H63" s="20">
        <f t="shared" si="4"/>
        <v>1</v>
      </c>
      <c r="I63" s="51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</row>
    <row r="64" spans="1:67" s="48" customFormat="1">
      <c r="A64" s="48">
        <v>421</v>
      </c>
      <c r="B64" s="48" t="s">
        <v>32</v>
      </c>
      <c r="C64" s="49" t="s">
        <v>16</v>
      </c>
      <c r="E64" s="50">
        <v>30000</v>
      </c>
      <c r="F64" s="50">
        <v>0</v>
      </c>
      <c r="G64" s="19">
        <f t="shared" si="3"/>
        <v>30000</v>
      </c>
      <c r="H64" s="20">
        <f t="shared" si="4"/>
        <v>1</v>
      </c>
      <c r="I64" s="51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</row>
    <row r="65" spans="1:67" s="42" customFormat="1">
      <c r="A65" s="42" t="s">
        <v>33</v>
      </c>
      <c r="C65" s="43"/>
      <c r="E65" s="44">
        <v>155000</v>
      </c>
      <c r="F65" s="44">
        <v>0</v>
      </c>
      <c r="G65" s="45">
        <f t="shared" si="3"/>
        <v>155000</v>
      </c>
      <c r="H65" s="46">
        <f t="shared" si="4"/>
        <v>1</v>
      </c>
      <c r="I65" s="30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</row>
    <row r="66" spans="1:67" s="48" customFormat="1" ht="21">
      <c r="A66" s="48" t="s">
        <v>20</v>
      </c>
      <c r="C66" s="49"/>
      <c r="D66" s="56" t="s">
        <v>1</v>
      </c>
      <c r="E66" s="50">
        <v>155000</v>
      </c>
      <c r="F66" s="50">
        <v>0</v>
      </c>
      <c r="G66" s="19">
        <f t="shared" si="3"/>
        <v>155000</v>
      </c>
      <c r="H66" s="20">
        <f t="shared" si="4"/>
        <v>1</v>
      </c>
      <c r="I66" s="51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1:67" s="48" customFormat="1">
      <c r="A67" s="48">
        <v>4</v>
      </c>
      <c r="B67" s="48" t="s">
        <v>30</v>
      </c>
      <c r="C67" s="49" t="s">
        <v>16</v>
      </c>
      <c r="E67" s="50">
        <v>155000</v>
      </c>
      <c r="F67" s="50">
        <v>0</v>
      </c>
      <c r="G67" s="19">
        <f t="shared" si="3"/>
        <v>155000</v>
      </c>
      <c r="H67" s="20">
        <f t="shared" si="4"/>
        <v>1</v>
      </c>
      <c r="I67" s="51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</row>
    <row r="68" spans="1:67" s="48" customFormat="1">
      <c r="A68" s="48">
        <v>42</v>
      </c>
      <c r="B68" s="48" t="s">
        <v>31</v>
      </c>
      <c r="C68" s="49" t="s">
        <v>16</v>
      </c>
      <c r="E68" s="50">
        <v>155000</v>
      </c>
      <c r="F68" s="50">
        <v>0</v>
      </c>
      <c r="G68" s="19">
        <f t="shared" si="3"/>
        <v>155000</v>
      </c>
      <c r="H68" s="20">
        <f t="shared" si="4"/>
        <v>1</v>
      </c>
      <c r="I68" s="51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67" s="48" customFormat="1">
      <c r="A69" s="48">
        <v>421</v>
      </c>
      <c r="B69" s="48" t="s">
        <v>32</v>
      </c>
      <c r="C69" s="49" t="s">
        <v>16</v>
      </c>
      <c r="E69" s="50">
        <v>155000</v>
      </c>
      <c r="F69" s="50">
        <v>0</v>
      </c>
      <c r="G69" s="19">
        <f t="shared" si="3"/>
        <v>155000</v>
      </c>
      <c r="H69" s="20">
        <f t="shared" si="4"/>
        <v>1</v>
      </c>
      <c r="I69" s="51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 s="42" customFormat="1">
      <c r="A70" s="42" t="s">
        <v>34</v>
      </c>
      <c r="C70" s="43"/>
      <c r="E70" s="44">
        <v>70000</v>
      </c>
      <c r="F70" s="44">
        <v>0</v>
      </c>
      <c r="G70" s="45">
        <f t="shared" si="3"/>
        <v>70000</v>
      </c>
      <c r="H70" s="46">
        <f t="shared" si="4"/>
        <v>1</v>
      </c>
      <c r="I70" s="30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</row>
    <row r="71" spans="1:67" s="48" customFormat="1" ht="21">
      <c r="A71" s="48" t="s">
        <v>20</v>
      </c>
      <c r="C71" s="49"/>
      <c r="D71" s="56" t="s">
        <v>1</v>
      </c>
      <c r="E71" s="50">
        <v>70000</v>
      </c>
      <c r="F71" s="50">
        <v>0</v>
      </c>
      <c r="G71" s="19">
        <f t="shared" si="3"/>
        <v>70000</v>
      </c>
      <c r="H71" s="20">
        <f t="shared" si="4"/>
        <v>1</v>
      </c>
      <c r="I71" s="51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1:67" s="48" customFormat="1">
      <c r="A72" s="48">
        <v>4</v>
      </c>
      <c r="B72" s="48" t="s">
        <v>30</v>
      </c>
      <c r="C72" s="49" t="s">
        <v>16</v>
      </c>
      <c r="E72" s="50">
        <v>70000</v>
      </c>
      <c r="F72" s="50">
        <v>0</v>
      </c>
      <c r="G72" s="19">
        <f t="shared" si="3"/>
        <v>70000</v>
      </c>
      <c r="H72" s="20">
        <f t="shared" si="4"/>
        <v>1</v>
      </c>
      <c r="I72" s="51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1:67" s="48" customFormat="1">
      <c r="A73" s="48">
        <v>42</v>
      </c>
      <c r="B73" s="48" t="s">
        <v>31</v>
      </c>
      <c r="C73" s="49" t="s">
        <v>16</v>
      </c>
      <c r="E73" s="50">
        <v>70000</v>
      </c>
      <c r="F73" s="50">
        <v>0</v>
      </c>
      <c r="G73" s="19">
        <f t="shared" si="3"/>
        <v>70000</v>
      </c>
      <c r="H73" s="20">
        <f t="shared" si="4"/>
        <v>1</v>
      </c>
      <c r="I73" s="51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1:67" s="48" customFormat="1">
      <c r="A74" s="48">
        <v>421</v>
      </c>
      <c r="B74" s="48" t="s">
        <v>32</v>
      </c>
      <c r="C74" s="49" t="s">
        <v>16</v>
      </c>
      <c r="E74" s="50">
        <v>70000</v>
      </c>
      <c r="F74" s="50">
        <v>0</v>
      </c>
      <c r="G74" s="19">
        <f t="shared" si="3"/>
        <v>70000</v>
      </c>
      <c r="H74" s="20">
        <f t="shared" si="4"/>
        <v>1</v>
      </c>
      <c r="I74" s="51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</row>
    <row r="75" spans="1:67" s="42" customFormat="1">
      <c r="A75" s="42" t="s">
        <v>35</v>
      </c>
      <c r="C75" s="43"/>
      <c r="E75" s="44">
        <v>0</v>
      </c>
      <c r="F75" s="44">
        <v>120000</v>
      </c>
      <c r="G75" s="45">
        <f t="shared" si="3"/>
        <v>-120000</v>
      </c>
      <c r="H75" s="46">
        <v>0</v>
      </c>
      <c r="I75" s="30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</row>
    <row r="76" spans="1:67" s="48" customFormat="1">
      <c r="A76" s="48" t="s">
        <v>20</v>
      </c>
      <c r="C76" s="49"/>
      <c r="D76" s="48" t="s">
        <v>1</v>
      </c>
      <c r="E76" s="50">
        <v>0</v>
      </c>
      <c r="F76" s="50">
        <v>120000</v>
      </c>
      <c r="G76" s="19">
        <f t="shared" si="3"/>
        <v>-120000</v>
      </c>
      <c r="H76" s="20">
        <v>0</v>
      </c>
      <c r="I76" s="51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</row>
    <row r="77" spans="1:67" s="48" customFormat="1">
      <c r="A77" s="48">
        <v>4</v>
      </c>
      <c r="B77" s="48" t="s">
        <v>30</v>
      </c>
      <c r="C77" s="49" t="s">
        <v>16</v>
      </c>
      <c r="E77" s="50">
        <v>0</v>
      </c>
      <c r="F77" s="50">
        <v>120000</v>
      </c>
      <c r="G77" s="19">
        <f t="shared" si="3"/>
        <v>-120000</v>
      </c>
      <c r="H77" s="20">
        <v>0</v>
      </c>
      <c r="I77" s="51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s="48" customFormat="1">
      <c r="A78" s="48">
        <v>42</v>
      </c>
      <c r="B78" s="48" t="s">
        <v>31</v>
      </c>
      <c r="C78" s="49" t="s">
        <v>16</v>
      </c>
      <c r="E78" s="50">
        <v>0</v>
      </c>
      <c r="F78" s="50">
        <v>120000</v>
      </c>
      <c r="G78" s="19">
        <f t="shared" si="3"/>
        <v>-120000</v>
      </c>
      <c r="H78" s="20">
        <v>0</v>
      </c>
      <c r="I78" s="51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</row>
    <row r="79" spans="1:67" s="48" customFormat="1">
      <c r="A79" s="48">
        <v>421</v>
      </c>
      <c r="B79" s="48" t="s">
        <v>32</v>
      </c>
      <c r="C79" s="49" t="s">
        <v>16</v>
      </c>
      <c r="E79" s="50">
        <v>0</v>
      </c>
      <c r="F79" s="50">
        <v>120000</v>
      </c>
      <c r="G79" s="19">
        <f t="shared" si="3"/>
        <v>-120000</v>
      </c>
      <c r="H79" s="20">
        <v>0</v>
      </c>
      <c r="I79" s="51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67" s="37" customFormat="1">
      <c r="A80" s="39" t="s">
        <v>36</v>
      </c>
      <c r="C80" s="38"/>
      <c r="E80" s="39">
        <f>SUM(E81,E87,E92,E97,E103,E108,E113,E118,E123,E128,E134,E139,E144,E149,E154,E159,E164,E169,E174,E179,E184)</f>
        <v>3972400</v>
      </c>
      <c r="F80" s="39">
        <f>SUM(F81,F87,F92,F97,F103,F108,F113,F118,F123,F128,F134,F139,F144,F149,F154,F159,F164,F169,F174,F179,F184)</f>
        <v>4016240</v>
      </c>
      <c r="G80" s="39">
        <f t="shared" si="3"/>
        <v>-43840</v>
      </c>
      <c r="H80" s="40">
        <f t="shared" ref="H80:H111" si="5">G80/E80</f>
        <v>-1.1036149431074414E-2</v>
      </c>
      <c r="I80" s="40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</row>
    <row r="81" spans="1:67" s="42" customFormat="1">
      <c r="A81" s="42" t="s">
        <v>37</v>
      </c>
      <c r="C81" s="43"/>
      <c r="E81" s="44">
        <v>191500</v>
      </c>
      <c r="F81" s="44">
        <v>266800</v>
      </c>
      <c r="G81" s="45">
        <f t="shared" si="3"/>
        <v>-75300</v>
      </c>
      <c r="H81" s="46">
        <f t="shared" si="5"/>
        <v>-0.39321148825065272</v>
      </c>
      <c r="I81" s="30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</row>
    <row r="82" spans="1:67" s="48" customFormat="1" ht="21">
      <c r="A82" s="48" t="s">
        <v>20</v>
      </c>
      <c r="C82" s="49"/>
      <c r="D82" s="56" t="s">
        <v>1</v>
      </c>
      <c r="E82" s="50">
        <v>191500</v>
      </c>
      <c r="F82" s="50">
        <v>266800</v>
      </c>
      <c r="G82" s="19">
        <f t="shared" si="3"/>
        <v>-75300</v>
      </c>
      <c r="H82" s="20">
        <f t="shared" si="5"/>
        <v>-0.39321148825065272</v>
      </c>
      <c r="I82" s="51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67" s="48" customFormat="1">
      <c r="A83" s="48">
        <v>3</v>
      </c>
      <c r="B83" s="48" t="s">
        <v>38</v>
      </c>
      <c r="C83" s="49" t="s">
        <v>39</v>
      </c>
      <c r="E83" s="50">
        <v>191500</v>
      </c>
      <c r="F83" s="50">
        <v>266800</v>
      </c>
      <c r="G83" s="19">
        <f t="shared" si="3"/>
        <v>-75300</v>
      </c>
      <c r="H83" s="20">
        <f t="shared" si="5"/>
        <v>-0.39321148825065272</v>
      </c>
      <c r="I83" s="51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48" customFormat="1">
      <c r="A84" s="48">
        <v>32</v>
      </c>
      <c r="B84" s="48" t="s">
        <v>40</v>
      </c>
      <c r="C84" s="49" t="s">
        <v>39</v>
      </c>
      <c r="E84" s="50">
        <f>SUM(E85:E86)</f>
        <v>191500</v>
      </c>
      <c r="F84" s="50">
        <f>SUM(F85:F86)</f>
        <v>266800</v>
      </c>
      <c r="G84" s="19">
        <f t="shared" si="3"/>
        <v>-75300</v>
      </c>
      <c r="H84" s="20">
        <f t="shared" si="5"/>
        <v>-0.39321148825065272</v>
      </c>
      <c r="I84" s="51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s="48" customFormat="1">
      <c r="A85" s="48">
        <v>322</v>
      </c>
      <c r="B85" s="48" t="s">
        <v>41</v>
      </c>
      <c r="C85" s="49" t="s">
        <v>39</v>
      </c>
      <c r="E85" s="50">
        <v>135500</v>
      </c>
      <c r="F85" s="50">
        <v>202800</v>
      </c>
      <c r="G85" s="19">
        <f t="shared" si="3"/>
        <v>-67300</v>
      </c>
      <c r="H85" s="20">
        <f t="shared" si="5"/>
        <v>-0.49667896678966789</v>
      </c>
      <c r="I85" s="51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</row>
    <row r="86" spans="1:67" s="48" customFormat="1">
      <c r="A86" s="48">
        <v>329</v>
      </c>
      <c r="B86" s="48" t="s">
        <v>26</v>
      </c>
      <c r="C86" s="49" t="s">
        <v>39</v>
      </c>
      <c r="E86" s="50">
        <v>56000</v>
      </c>
      <c r="F86" s="50">
        <f>35000+5000+2000+6000+16000</f>
        <v>64000</v>
      </c>
      <c r="G86" s="19">
        <f t="shared" si="3"/>
        <v>-8000</v>
      </c>
      <c r="H86" s="20">
        <f t="shared" si="5"/>
        <v>-0.14285714285714285</v>
      </c>
      <c r="I86" s="51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s="42" customFormat="1">
      <c r="A87" s="42" t="s">
        <v>42</v>
      </c>
      <c r="C87" s="43"/>
      <c r="E87" s="44">
        <v>55847.01</v>
      </c>
      <c r="F87" s="44">
        <v>39387.01</v>
      </c>
      <c r="G87" s="45">
        <f t="shared" si="3"/>
        <v>16460</v>
      </c>
      <c r="H87" s="46">
        <f t="shared" si="5"/>
        <v>0.29473377357176328</v>
      </c>
      <c r="I87" s="30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</row>
    <row r="88" spans="1:67" s="48" customFormat="1">
      <c r="A88" s="48" t="s">
        <v>20</v>
      </c>
      <c r="C88" s="49"/>
      <c r="D88" s="48" t="s">
        <v>1</v>
      </c>
      <c r="E88" s="50">
        <v>45847.01</v>
      </c>
      <c r="F88" s="50">
        <v>39387.01</v>
      </c>
      <c r="G88" s="19">
        <f t="shared" si="3"/>
        <v>6460</v>
      </c>
      <c r="H88" s="20">
        <f t="shared" si="5"/>
        <v>0.14090340896821843</v>
      </c>
      <c r="I88" s="51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</row>
    <row r="89" spans="1:67" s="48" customFormat="1">
      <c r="A89" s="48">
        <v>3</v>
      </c>
      <c r="B89" s="48" t="s">
        <v>15</v>
      </c>
      <c r="C89" s="49" t="s">
        <v>43</v>
      </c>
      <c r="E89" s="50">
        <v>45847.01</v>
      </c>
      <c r="F89" s="50">
        <v>39387.01</v>
      </c>
      <c r="G89" s="19">
        <f t="shared" si="3"/>
        <v>6460</v>
      </c>
      <c r="H89" s="20">
        <f t="shared" si="5"/>
        <v>0.14090340896821843</v>
      </c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48" customFormat="1">
      <c r="A90" s="48">
        <v>32</v>
      </c>
      <c r="B90" s="48" t="s">
        <v>44</v>
      </c>
      <c r="C90" s="49" t="s">
        <v>43</v>
      </c>
      <c r="E90" s="50">
        <v>45847.01</v>
      </c>
      <c r="F90" s="50">
        <v>39387.01</v>
      </c>
      <c r="G90" s="19">
        <f t="shared" si="3"/>
        <v>6460</v>
      </c>
      <c r="H90" s="20">
        <f t="shared" si="5"/>
        <v>0.14090340896821843</v>
      </c>
      <c r="I90" s="51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48" customFormat="1">
      <c r="A91" s="48">
        <v>329</v>
      </c>
      <c r="B91" s="48" t="s">
        <v>26</v>
      </c>
      <c r="C91" s="49" t="s">
        <v>43</v>
      </c>
      <c r="E91" s="50">
        <v>45847.01</v>
      </c>
      <c r="F91" s="50">
        <v>39387.01</v>
      </c>
      <c r="G91" s="19">
        <f t="shared" si="3"/>
        <v>6460</v>
      </c>
      <c r="H91" s="20">
        <f t="shared" si="5"/>
        <v>0.14090340896821843</v>
      </c>
      <c r="I91" s="5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42" customFormat="1">
      <c r="A92" s="42" t="s">
        <v>45</v>
      </c>
      <c r="C92" s="43"/>
      <c r="E92" s="44">
        <v>184000</v>
      </c>
      <c r="F92" s="44">
        <v>210000</v>
      </c>
      <c r="G92" s="45">
        <f t="shared" si="3"/>
        <v>-26000</v>
      </c>
      <c r="H92" s="46">
        <f t="shared" si="5"/>
        <v>-0.14130434782608695</v>
      </c>
      <c r="I92" s="3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</row>
    <row r="93" spans="1:67" s="48" customFormat="1" ht="21">
      <c r="A93" s="48" t="s">
        <v>46</v>
      </c>
      <c r="C93" s="49"/>
      <c r="D93" s="56" t="s">
        <v>1</v>
      </c>
      <c r="E93" s="50">
        <v>184000</v>
      </c>
      <c r="F93" s="50">
        <v>210000</v>
      </c>
      <c r="G93" s="19">
        <f t="shared" si="3"/>
        <v>-26000</v>
      </c>
      <c r="H93" s="20">
        <f t="shared" si="5"/>
        <v>-0.14130434782608695</v>
      </c>
      <c r="I93" s="51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48" customFormat="1">
      <c r="A94" s="48">
        <v>3</v>
      </c>
      <c r="B94" s="48" t="s">
        <v>38</v>
      </c>
      <c r="C94" s="49" t="s">
        <v>43</v>
      </c>
      <c r="E94" s="50">
        <v>184000</v>
      </c>
      <c r="F94" s="50">
        <v>210000</v>
      </c>
      <c r="G94" s="19">
        <f t="shared" ref="G94:G157" si="6">E94-F94</f>
        <v>-26000</v>
      </c>
      <c r="H94" s="20">
        <f t="shared" si="5"/>
        <v>-0.14130434782608695</v>
      </c>
      <c r="I94" s="51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48" customFormat="1">
      <c r="A95" s="48">
        <v>32</v>
      </c>
      <c r="B95" s="48" t="s">
        <v>44</v>
      </c>
      <c r="C95" s="49" t="s">
        <v>43</v>
      </c>
      <c r="E95" s="50">
        <v>184000</v>
      </c>
      <c r="F95" s="50">
        <v>210000</v>
      </c>
      <c r="G95" s="19">
        <f t="shared" si="6"/>
        <v>-26000</v>
      </c>
      <c r="H95" s="20">
        <f t="shared" si="5"/>
        <v>-0.14130434782608695</v>
      </c>
      <c r="I95" s="51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</row>
    <row r="96" spans="1:67" s="48" customFormat="1">
      <c r="A96" s="48">
        <v>323</v>
      </c>
      <c r="B96" s="48" t="s">
        <v>47</v>
      </c>
      <c r="C96" s="49" t="s">
        <v>43</v>
      </c>
      <c r="E96" s="50">
        <v>184000</v>
      </c>
      <c r="F96" s="50">
        <v>210000</v>
      </c>
      <c r="G96" s="19">
        <f t="shared" si="6"/>
        <v>-26000</v>
      </c>
      <c r="H96" s="20">
        <f t="shared" si="5"/>
        <v>-0.14130434782608695</v>
      </c>
      <c r="I96" s="51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s="42" customFormat="1">
      <c r="A97" s="42" t="s">
        <v>48</v>
      </c>
      <c r="C97" s="43"/>
      <c r="E97" s="44">
        <v>93000</v>
      </c>
      <c r="F97" s="44">
        <v>93000</v>
      </c>
      <c r="G97" s="45">
        <f t="shared" si="6"/>
        <v>0</v>
      </c>
      <c r="H97" s="46">
        <f t="shared" si="5"/>
        <v>0</v>
      </c>
      <c r="I97" s="3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</row>
    <row r="98" spans="1:67" s="48" customFormat="1" ht="18.75">
      <c r="A98" s="48" t="s">
        <v>20</v>
      </c>
      <c r="C98" s="49"/>
      <c r="D98" s="57" t="s">
        <v>1</v>
      </c>
      <c r="E98" s="50">
        <f>E99</f>
        <v>93000</v>
      </c>
      <c r="F98" s="50">
        <f>F99</f>
        <v>93000</v>
      </c>
      <c r="G98" s="19">
        <f t="shared" si="6"/>
        <v>0</v>
      </c>
      <c r="H98" s="20">
        <f t="shared" si="5"/>
        <v>0</v>
      </c>
      <c r="I98" s="51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48" customFormat="1">
      <c r="A99" s="48">
        <v>3</v>
      </c>
      <c r="B99" s="48" t="s">
        <v>15</v>
      </c>
      <c r="C99" s="49" t="s">
        <v>49</v>
      </c>
      <c r="E99" s="50">
        <f>E100</f>
        <v>93000</v>
      </c>
      <c r="F99" s="50">
        <f>F100</f>
        <v>93000</v>
      </c>
      <c r="G99" s="19">
        <f t="shared" si="6"/>
        <v>0</v>
      </c>
      <c r="H99" s="20">
        <f t="shared" si="5"/>
        <v>0</v>
      </c>
      <c r="I99" s="51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s="48" customFormat="1">
      <c r="A100" s="48">
        <v>34</v>
      </c>
      <c r="B100" s="48" t="s">
        <v>50</v>
      </c>
      <c r="C100" s="49" t="s">
        <v>49</v>
      </c>
      <c r="E100" s="50">
        <f>SUM(E101:E102)</f>
        <v>93000</v>
      </c>
      <c r="F100" s="50">
        <f>SUM(F101:F102)</f>
        <v>93000</v>
      </c>
      <c r="G100" s="19">
        <f t="shared" si="6"/>
        <v>0</v>
      </c>
      <c r="H100" s="20">
        <f t="shared" si="5"/>
        <v>0</v>
      </c>
      <c r="I100" s="51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</row>
    <row r="101" spans="1:67" s="48" customFormat="1">
      <c r="A101" s="48">
        <v>342</v>
      </c>
      <c r="B101" s="48" t="s">
        <v>51</v>
      </c>
      <c r="C101" s="49" t="s">
        <v>49</v>
      </c>
      <c r="E101" s="50">
        <v>85000</v>
      </c>
      <c r="F101" s="50">
        <v>85000</v>
      </c>
      <c r="G101" s="19">
        <f t="shared" si="6"/>
        <v>0</v>
      </c>
      <c r="H101" s="20">
        <f t="shared" si="5"/>
        <v>0</v>
      </c>
      <c r="I101" s="51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s="48" customFormat="1">
      <c r="A102" s="48">
        <v>343</v>
      </c>
      <c r="B102" s="48" t="s">
        <v>52</v>
      </c>
      <c r="C102" s="49" t="s">
        <v>49</v>
      </c>
      <c r="E102" s="50">
        <v>8000</v>
      </c>
      <c r="F102" s="50">
        <v>8000</v>
      </c>
      <c r="G102" s="19">
        <f t="shared" si="6"/>
        <v>0</v>
      </c>
      <c r="H102" s="20">
        <f t="shared" si="5"/>
        <v>0</v>
      </c>
      <c r="I102" s="51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</row>
    <row r="103" spans="1:67" s="42" customFormat="1">
      <c r="A103" s="42" t="s">
        <v>53</v>
      </c>
      <c r="C103" s="43"/>
      <c r="E103" s="44">
        <v>118000</v>
      </c>
      <c r="F103" s="44">
        <v>60100</v>
      </c>
      <c r="G103" s="45">
        <f t="shared" si="6"/>
        <v>57900</v>
      </c>
      <c r="H103" s="46">
        <f t="shared" si="5"/>
        <v>0.4906779661016949</v>
      </c>
      <c r="I103" s="30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</row>
    <row r="104" spans="1:67" s="48" customFormat="1">
      <c r="A104" s="53" t="s">
        <v>54</v>
      </c>
      <c r="B104" s="53"/>
      <c r="C104" s="54"/>
      <c r="D104" s="53"/>
      <c r="E104" s="55">
        <v>118000</v>
      </c>
      <c r="F104" s="55">
        <v>60100</v>
      </c>
      <c r="G104" s="19">
        <f t="shared" si="6"/>
        <v>57900</v>
      </c>
      <c r="H104" s="20">
        <f t="shared" si="5"/>
        <v>0.4906779661016949</v>
      </c>
      <c r="I104" s="51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</row>
    <row r="105" spans="1:67" s="48" customFormat="1" ht="21">
      <c r="A105" s="48">
        <v>3</v>
      </c>
      <c r="B105" s="48" t="s">
        <v>15</v>
      </c>
      <c r="C105" s="49" t="s">
        <v>43</v>
      </c>
      <c r="D105" s="56" t="s">
        <v>1</v>
      </c>
      <c r="E105" s="55">
        <v>118000</v>
      </c>
      <c r="F105" s="55">
        <v>60100</v>
      </c>
      <c r="G105" s="19">
        <f t="shared" si="6"/>
        <v>57900</v>
      </c>
      <c r="H105" s="20">
        <f t="shared" si="5"/>
        <v>0.4906779661016949</v>
      </c>
      <c r="I105" s="51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</row>
    <row r="106" spans="1:67" s="48" customFormat="1">
      <c r="A106" s="48">
        <v>32</v>
      </c>
      <c r="B106" s="48" t="s">
        <v>44</v>
      </c>
      <c r="C106" s="49" t="s">
        <v>43</v>
      </c>
      <c r="E106" s="55">
        <v>118000</v>
      </c>
      <c r="F106" s="55">
        <v>60100</v>
      </c>
      <c r="G106" s="19">
        <f t="shared" si="6"/>
        <v>57900</v>
      </c>
      <c r="H106" s="20">
        <f t="shared" si="5"/>
        <v>0.4906779661016949</v>
      </c>
      <c r="I106" s="51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</row>
    <row r="107" spans="1:67" s="48" customFormat="1">
      <c r="A107" s="48">
        <v>324</v>
      </c>
      <c r="B107" s="48" t="s">
        <v>55</v>
      </c>
      <c r="C107" s="49" t="s">
        <v>43</v>
      </c>
      <c r="E107" s="55">
        <v>118000</v>
      </c>
      <c r="F107" s="55">
        <v>60100</v>
      </c>
      <c r="G107" s="19">
        <f t="shared" si="6"/>
        <v>57900</v>
      </c>
      <c r="H107" s="20">
        <f t="shared" si="5"/>
        <v>0.4906779661016949</v>
      </c>
      <c r="I107" s="51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</row>
    <row r="108" spans="1:67" s="42" customFormat="1">
      <c r="A108" s="42" t="s">
        <v>56</v>
      </c>
      <c r="C108" s="43"/>
      <c r="E108" s="44">
        <v>8000</v>
      </c>
      <c r="F108" s="44">
        <v>8000</v>
      </c>
      <c r="G108" s="45">
        <f t="shared" si="6"/>
        <v>0</v>
      </c>
      <c r="H108" s="46">
        <f t="shared" si="5"/>
        <v>0</v>
      </c>
      <c r="I108" s="30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</row>
    <row r="109" spans="1:67" s="48" customFormat="1">
      <c r="A109" s="48" t="s">
        <v>20</v>
      </c>
      <c r="C109" s="49"/>
      <c r="D109" s="48" t="s">
        <v>1</v>
      </c>
      <c r="E109" s="50">
        <v>8000</v>
      </c>
      <c r="F109" s="50">
        <v>8000</v>
      </c>
      <c r="G109" s="19">
        <f t="shared" si="6"/>
        <v>0</v>
      </c>
      <c r="H109" s="20">
        <f t="shared" si="5"/>
        <v>0</v>
      </c>
      <c r="I109" s="51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</row>
    <row r="110" spans="1:67" s="48" customFormat="1">
      <c r="A110" s="48">
        <v>3</v>
      </c>
      <c r="B110" s="48" t="s">
        <v>15</v>
      </c>
      <c r="C110" s="49" t="s">
        <v>49</v>
      </c>
      <c r="D110" s="48" t="s">
        <v>1</v>
      </c>
      <c r="E110" s="50">
        <v>8000</v>
      </c>
      <c r="F110" s="50">
        <v>8000</v>
      </c>
      <c r="G110" s="19">
        <f t="shared" si="6"/>
        <v>0</v>
      </c>
      <c r="H110" s="20">
        <f t="shared" si="5"/>
        <v>0</v>
      </c>
      <c r="I110" s="51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</row>
    <row r="111" spans="1:67" s="48" customFormat="1">
      <c r="A111" s="48">
        <v>32</v>
      </c>
      <c r="B111" s="48" t="s">
        <v>50</v>
      </c>
      <c r="C111" s="49" t="s">
        <v>49</v>
      </c>
      <c r="E111" s="50">
        <v>8000</v>
      </c>
      <c r="F111" s="50">
        <v>8000</v>
      </c>
      <c r="G111" s="19">
        <f t="shared" si="6"/>
        <v>0</v>
      </c>
      <c r="H111" s="20">
        <f t="shared" si="5"/>
        <v>0</v>
      </c>
      <c r="I111" s="51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</row>
    <row r="112" spans="1:67" s="48" customFormat="1">
      <c r="A112" s="48">
        <v>323</v>
      </c>
      <c r="B112" s="48" t="s">
        <v>57</v>
      </c>
      <c r="C112" s="49" t="s">
        <v>49</v>
      </c>
      <c r="E112" s="50">
        <v>8000</v>
      </c>
      <c r="F112" s="50">
        <v>8000</v>
      </c>
      <c r="G112" s="19">
        <f t="shared" si="6"/>
        <v>0</v>
      </c>
      <c r="H112" s="20">
        <f t="shared" ref="H112:H143" si="7">G112/E112</f>
        <v>0</v>
      </c>
      <c r="I112" s="51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</row>
    <row r="113" spans="1:67" s="58" customFormat="1">
      <c r="A113" s="58" t="s">
        <v>58</v>
      </c>
      <c r="C113" s="59"/>
      <c r="E113" s="60">
        <f>SUM(E115)</f>
        <v>92000</v>
      </c>
      <c r="F113" s="60">
        <v>89100</v>
      </c>
      <c r="G113" s="45">
        <f t="shared" si="6"/>
        <v>2900</v>
      </c>
      <c r="H113" s="46">
        <f t="shared" si="7"/>
        <v>3.1521739130434781E-2</v>
      </c>
      <c r="I113" s="30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</row>
    <row r="114" spans="1:67" s="61" customFormat="1">
      <c r="A114" s="61" t="s">
        <v>59</v>
      </c>
      <c r="C114" s="62"/>
      <c r="D114" s="61" t="s">
        <v>1</v>
      </c>
      <c r="E114" s="63">
        <v>92000</v>
      </c>
      <c r="F114" s="63">
        <v>89100</v>
      </c>
      <c r="G114" s="19">
        <f t="shared" si="6"/>
        <v>2900</v>
      </c>
      <c r="H114" s="20">
        <f t="shared" si="7"/>
        <v>3.1521739130434781E-2</v>
      </c>
      <c r="I114" s="51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</row>
    <row r="115" spans="1:67" s="61" customFormat="1">
      <c r="A115" s="61">
        <v>3</v>
      </c>
      <c r="B115" s="48" t="s">
        <v>15</v>
      </c>
      <c r="C115" s="1" t="s">
        <v>60</v>
      </c>
      <c r="E115" s="63">
        <v>92000</v>
      </c>
      <c r="F115" s="63">
        <v>89100</v>
      </c>
      <c r="G115" s="19">
        <f t="shared" si="6"/>
        <v>2900</v>
      </c>
      <c r="H115" s="20">
        <f t="shared" si="7"/>
        <v>3.1521739130434781E-2</v>
      </c>
      <c r="I115" s="51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</row>
    <row r="116" spans="1:67" s="61" customFormat="1">
      <c r="A116" s="61">
        <v>32</v>
      </c>
      <c r="B116" s="61" t="s">
        <v>44</v>
      </c>
      <c r="C116" s="1" t="s">
        <v>60</v>
      </c>
      <c r="E116" s="63">
        <v>92000</v>
      </c>
      <c r="F116" s="63">
        <v>89100</v>
      </c>
      <c r="G116" s="19">
        <f t="shared" si="6"/>
        <v>2900</v>
      </c>
      <c r="H116" s="20">
        <f t="shared" si="7"/>
        <v>3.1521739130434781E-2</v>
      </c>
      <c r="I116" s="51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</row>
    <row r="117" spans="1:67" s="61" customFormat="1">
      <c r="A117" s="61">
        <v>323</v>
      </c>
      <c r="B117" s="61" t="s">
        <v>47</v>
      </c>
      <c r="C117" s="1" t="s">
        <v>60</v>
      </c>
      <c r="E117" s="63">
        <v>92000</v>
      </c>
      <c r="F117" s="63">
        <v>89100</v>
      </c>
      <c r="G117" s="19">
        <f t="shared" si="6"/>
        <v>2900</v>
      </c>
      <c r="H117" s="20">
        <f t="shared" si="7"/>
        <v>3.1521739130434781E-2</v>
      </c>
      <c r="I117" s="51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</row>
    <row r="118" spans="1:67" s="42" customFormat="1">
      <c r="A118" s="42" t="s">
        <v>61</v>
      </c>
      <c r="C118" s="43"/>
      <c r="E118" s="44">
        <f>SUM(E120)</f>
        <v>50000</v>
      </c>
      <c r="F118" s="44">
        <f>SUM(F120)</f>
        <v>50000</v>
      </c>
      <c r="G118" s="45">
        <f t="shared" si="6"/>
        <v>0</v>
      </c>
      <c r="H118" s="46">
        <f t="shared" si="7"/>
        <v>0</v>
      </c>
      <c r="I118" s="30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</row>
    <row r="119" spans="1:67" s="48" customFormat="1">
      <c r="A119" s="48" t="s">
        <v>20</v>
      </c>
      <c r="C119" s="49"/>
      <c r="D119" s="48" t="s">
        <v>1</v>
      </c>
      <c r="E119" s="50">
        <v>50000</v>
      </c>
      <c r="F119" s="50">
        <v>50000</v>
      </c>
      <c r="G119" s="19">
        <f t="shared" si="6"/>
        <v>0</v>
      </c>
      <c r="H119" s="20">
        <f t="shared" si="7"/>
        <v>0</v>
      </c>
      <c r="I119" s="51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</row>
    <row r="120" spans="1:67" s="48" customFormat="1">
      <c r="A120" s="48">
        <v>3</v>
      </c>
      <c r="B120" s="48" t="s">
        <v>15</v>
      </c>
      <c r="C120" s="49" t="s">
        <v>62</v>
      </c>
      <c r="E120" s="50">
        <v>50000</v>
      </c>
      <c r="F120" s="50">
        <v>50000</v>
      </c>
      <c r="G120" s="19">
        <f t="shared" si="6"/>
        <v>0</v>
      </c>
      <c r="H120" s="20">
        <f t="shared" si="7"/>
        <v>0</v>
      </c>
      <c r="I120" s="51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</row>
    <row r="121" spans="1:67" s="48" customFormat="1">
      <c r="A121" s="48">
        <v>32</v>
      </c>
      <c r="B121" s="48" t="s">
        <v>44</v>
      </c>
      <c r="C121" s="49" t="s">
        <v>62</v>
      </c>
      <c r="E121" s="50">
        <v>50000</v>
      </c>
      <c r="F121" s="50">
        <v>50000</v>
      </c>
      <c r="G121" s="19">
        <f t="shared" si="6"/>
        <v>0</v>
      </c>
      <c r="H121" s="20">
        <f t="shared" si="7"/>
        <v>0</v>
      </c>
      <c r="I121" s="51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</row>
    <row r="122" spans="1:67" s="48" customFormat="1">
      <c r="A122" s="48">
        <v>329</v>
      </c>
      <c r="B122" s="48" t="s">
        <v>26</v>
      </c>
      <c r="C122" s="49" t="s">
        <v>62</v>
      </c>
      <c r="E122" s="50">
        <v>50000</v>
      </c>
      <c r="F122" s="50">
        <v>50000</v>
      </c>
      <c r="G122" s="19">
        <f t="shared" si="6"/>
        <v>0</v>
      </c>
      <c r="H122" s="20">
        <f t="shared" si="7"/>
        <v>0</v>
      </c>
      <c r="I122" s="51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</row>
    <row r="123" spans="1:67" s="42" customFormat="1">
      <c r="A123" s="42" t="s">
        <v>63</v>
      </c>
      <c r="C123" s="43"/>
      <c r="E123" s="44">
        <v>18000</v>
      </c>
      <c r="F123" s="44">
        <v>18000</v>
      </c>
      <c r="G123" s="45">
        <f t="shared" si="6"/>
        <v>0</v>
      </c>
      <c r="H123" s="46">
        <f t="shared" si="7"/>
        <v>0</v>
      </c>
      <c r="I123" s="30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</row>
    <row r="124" spans="1:67" s="48" customFormat="1">
      <c r="A124" s="48" t="s">
        <v>20</v>
      </c>
      <c r="C124" s="49"/>
      <c r="E124" s="50">
        <v>18000</v>
      </c>
      <c r="F124" s="50">
        <v>18000</v>
      </c>
      <c r="G124" s="19">
        <f t="shared" si="6"/>
        <v>0</v>
      </c>
      <c r="H124" s="20">
        <f t="shared" si="7"/>
        <v>0</v>
      </c>
      <c r="I124" s="51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</row>
    <row r="125" spans="1:67" s="48" customFormat="1">
      <c r="A125" s="48">
        <v>3</v>
      </c>
      <c r="B125" s="48" t="s">
        <v>15</v>
      </c>
      <c r="C125" s="49" t="s">
        <v>64</v>
      </c>
      <c r="E125" s="50">
        <v>18000</v>
      </c>
      <c r="F125" s="50">
        <v>18000</v>
      </c>
      <c r="G125" s="19">
        <f t="shared" si="6"/>
        <v>0</v>
      </c>
      <c r="H125" s="20">
        <f t="shared" si="7"/>
        <v>0</v>
      </c>
      <c r="I125" s="51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</row>
    <row r="126" spans="1:67" s="48" customFormat="1">
      <c r="A126" s="48">
        <v>38</v>
      </c>
      <c r="B126" s="48" t="s">
        <v>65</v>
      </c>
      <c r="C126" s="49" t="s">
        <v>64</v>
      </c>
      <c r="E126" s="50">
        <v>18000</v>
      </c>
      <c r="F126" s="50">
        <v>18000</v>
      </c>
      <c r="G126" s="19">
        <f t="shared" si="6"/>
        <v>0</v>
      </c>
      <c r="H126" s="20">
        <f t="shared" si="7"/>
        <v>0</v>
      </c>
      <c r="I126" s="51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</row>
    <row r="127" spans="1:67" s="48" customFormat="1">
      <c r="A127" s="48">
        <v>381</v>
      </c>
      <c r="B127" s="48" t="s">
        <v>23</v>
      </c>
      <c r="C127" s="49" t="s">
        <v>64</v>
      </c>
      <c r="E127" s="50">
        <v>18000</v>
      </c>
      <c r="F127" s="50">
        <v>18000</v>
      </c>
      <c r="G127" s="19">
        <f t="shared" si="6"/>
        <v>0</v>
      </c>
      <c r="H127" s="20">
        <f t="shared" si="7"/>
        <v>0</v>
      </c>
      <c r="I127" s="51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</row>
    <row r="128" spans="1:67" s="42" customFormat="1">
      <c r="A128" s="42" t="s">
        <v>66</v>
      </c>
      <c r="C128" s="43"/>
      <c r="E128" s="44">
        <f>SUM(E130)</f>
        <v>12000</v>
      </c>
      <c r="F128" s="44">
        <v>6000</v>
      </c>
      <c r="G128" s="45">
        <f t="shared" si="6"/>
        <v>6000</v>
      </c>
      <c r="H128" s="46">
        <f t="shared" si="7"/>
        <v>0.5</v>
      </c>
      <c r="I128" s="30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</row>
    <row r="129" spans="1:67" s="48" customFormat="1">
      <c r="A129" s="48" t="s">
        <v>20</v>
      </c>
      <c r="C129" s="49"/>
      <c r="E129" s="50">
        <v>12000</v>
      </c>
      <c r="F129" s="50">
        <v>6000</v>
      </c>
      <c r="G129" s="19">
        <f t="shared" si="6"/>
        <v>6000</v>
      </c>
      <c r="H129" s="20">
        <f t="shared" si="7"/>
        <v>0.5</v>
      </c>
      <c r="I129" s="51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</row>
    <row r="130" spans="1:67" s="48" customFormat="1">
      <c r="A130" s="48">
        <v>3</v>
      </c>
      <c r="B130" s="48" t="s">
        <v>15</v>
      </c>
      <c r="C130" s="49" t="s">
        <v>60</v>
      </c>
      <c r="D130" s="48" t="s">
        <v>1</v>
      </c>
      <c r="E130" s="50">
        <f>SUM(E131)</f>
        <v>12000</v>
      </c>
      <c r="F130" s="50">
        <v>6000</v>
      </c>
      <c r="G130" s="19">
        <f t="shared" si="6"/>
        <v>6000</v>
      </c>
      <c r="H130" s="20">
        <f t="shared" si="7"/>
        <v>0.5</v>
      </c>
      <c r="I130" s="51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</row>
    <row r="131" spans="1:67" s="48" customFormat="1">
      <c r="A131" s="48">
        <v>32</v>
      </c>
      <c r="B131" s="48" t="s">
        <v>44</v>
      </c>
      <c r="C131" s="49" t="s">
        <v>60</v>
      </c>
      <c r="E131" s="50">
        <f>SUM(E132:E133)</f>
        <v>12000</v>
      </c>
      <c r="F131" s="50">
        <v>6000</v>
      </c>
      <c r="G131" s="19">
        <f t="shared" si="6"/>
        <v>6000</v>
      </c>
      <c r="H131" s="20">
        <f t="shared" si="7"/>
        <v>0.5</v>
      </c>
      <c r="I131" s="51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</row>
    <row r="132" spans="1:67" s="48" customFormat="1">
      <c r="A132" s="48">
        <v>323</v>
      </c>
      <c r="B132" s="48" t="s">
        <v>47</v>
      </c>
      <c r="C132" s="49" t="s">
        <v>60</v>
      </c>
      <c r="E132" s="50">
        <v>6000</v>
      </c>
      <c r="F132" s="50">
        <v>6000</v>
      </c>
      <c r="G132" s="19">
        <f t="shared" si="6"/>
        <v>0</v>
      </c>
      <c r="H132" s="20">
        <f t="shared" si="7"/>
        <v>0</v>
      </c>
      <c r="I132" s="51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</row>
    <row r="133" spans="1:67" s="48" customFormat="1">
      <c r="A133" s="48">
        <v>329</v>
      </c>
      <c r="B133" s="48" t="s">
        <v>67</v>
      </c>
      <c r="C133" s="49" t="s">
        <v>60</v>
      </c>
      <c r="E133" s="50">
        <v>6000</v>
      </c>
      <c r="F133" s="50">
        <v>0</v>
      </c>
      <c r="G133" s="19">
        <f t="shared" si="6"/>
        <v>6000</v>
      </c>
      <c r="H133" s="20">
        <f t="shared" si="7"/>
        <v>1</v>
      </c>
      <c r="I133" s="51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</row>
    <row r="134" spans="1:67" s="42" customFormat="1">
      <c r="A134" s="42" t="s">
        <v>68</v>
      </c>
      <c r="C134" s="43"/>
      <c r="E134" s="44">
        <v>2730852.99</v>
      </c>
      <c r="F134" s="44">
        <v>2730852.99</v>
      </c>
      <c r="G134" s="45">
        <f t="shared" si="6"/>
        <v>0</v>
      </c>
      <c r="H134" s="46">
        <f t="shared" si="7"/>
        <v>0</v>
      </c>
      <c r="I134" s="30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</row>
    <row r="135" spans="1:67" s="48" customFormat="1">
      <c r="A135" s="52" t="s">
        <v>271</v>
      </c>
      <c r="C135" s="49"/>
      <c r="D135" s="48" t="s">
        <v>1</v>
      </c>
      <c r="E135" s="50">
        <v>2730852.99</v>
      </c>
      <c r="F135" s="50">
        <v>2730852.99</v>
      </c>
      <c r="G135" s="19">
        <f t="shared" si="6"/>
        <v>0</v>
      </c>
      <c r="H135" s="20">
        <f t="shared" si="7"/>
        <v>0</v>
      </c>
      <c r="I135" s="51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</row>
    <row r="136" spans="1:67" s="48" customFormat="1">
      <c r="A136" s="48">
        <v>5</v>
      </c>
      <c r="B136" s="48" t="s">
        <v>70</v>
      </c>
      <c r="C136" s="49" t="s">
        <v>49</v>
      </c>
      <c r="D136" s="48" t="s">
        <v>1</v>
      </c>
      <c r="E136" s="50">
        <v>2730852.99</v>
      </c>
      <c r="F136" s="50">
        <v>2730852.99</v>
      </c>
      <c r="G136" s="19">
        <f t="shared" si="6"/>
        <v>0</v>
      </c>
      <c r="H136" s="20">
        <f t="shared" si="7"/>
        <v>0</v>
      </c>
      <c r="I136" s="51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</row>
    <row r="137" spans="1:67" s="48" customFormat="1">
      <c r="A137" s="48">
        <v>54</v>
      </c>
      <c r="B137" s="48" t="s">
        <v>71</v>
      </c>
      <c r="C137" s="49" t="s">
        <v>49</v>
      </c>
      <c r="E137" s="50">
        <v>2730852.99</v>
      </c>
      <c r="F137" s="50">
        <v>2730852.99</v>
      </c>
      <c r="G137" s="19">
        <f t="shared" si="6"/>
        <v>0</v>
      </c>
      <c r="H137" s="20">
        <f t="shared" si="7"/>
        <v>0</v>
      </c>
      <c r="I137" s="51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</row>
    <row r="138" spans="1:67" s="48" customFormat="1">
      <c r="A138" s="48">
        <v>542</v>
      </c>
      <c r="B138" s="48" t="s">
        <v>72</v>
      </c>
      <c r="C138" s="49" t="s">
        <v>49</v>
      </c>
      <c r="E138" s="50">
        <v>2730852.99</v>
      </c>
      <c r="F138" s="50">
        <v>2730852.99</v>
      </c>
      <c r="G138" s="19">
        <f t="shared" si="6"/>
        <v>0</v>
      </c>
      <c r="H138" s="20">
        <f t="shared" si="7"/>
        <v>0</v>
      </c>
      <c r="I138" s="51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</row>
    <row r="139" spans="1:67" s="42" customFormat="1">
      <c r="A139" s="42" t="s">
        <v>73</v>
      </c>
      <c r="C139" s="43"/>
      <c r="E139" s="44">
        <v>240000</v>
      </c>
      <c r="F139" s="44">
        <v>230000</v>
      </c>
      <c r="G139" s="45">
        <f t="shared" si="6"/>
        <v>10000</v>
      </c>
      <c r="H139" s="46">
        <f t="shared" si="7"/>
        <v>4.1666666666666664E-2</v>
      </c>
      <c r="I139" s="3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</row>
    <row r="140" spans="1:67" s="48" customFormat="1">
      <c r="A140" s="48" t="s">
        <v>20</v>
      </c>
      <c r="C140" s="49"/>
      <c r="D140" s="48" t="s">
        <v>1</v>
      </c>
      <c r="E140" s="50">
        <v>240000</v>
      </c>
      <c r="F140" s="50">
        <v>230000</v>
      </c>
      <c r="G140" s="19">
        <f t="shared" si="6"/>
        <v>10000</v>
      </c>
      <c r="H140" s="20">
        <f t="shared" si="7"/>
        <v>4.1666666666666664E-2</v>
      </c>
      <c r="I140" s="5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</row>
    <row r="141" spans="1:67" s="48" customFormat="1">
      <c r="A141" s="48">
        <v>5</v>
      </c>
      <c r="B141" s="48" t="s">
        <v>70</v>
      </c>
      <c r="C141" s="49" t="s">
        <v>49</v>
      </c>
      <c r="D141" s="48" t="s">
        <v>1</v>
      </c>
      <c r="E141" s="50">
        <v>240000</v>
      </c>
      <c r="F141" s="50">
        <v>230000</v>
      </c>
      <c r="G141" s="19">
        <f t="shared" si="6"/>
        <v>10000</v>
      </c>
      <c r="H141" s="20">
        <f t="shared" si="7"/>
        <v>4.1666666666666664E-2</v>
      </c>
      <c r="I141" s="51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</row>
    <row r="142" spans="1:67" s="48" customFormat="1">
      <c r="A142" s="48">
        <v>54</v>
      </c>
      <c r="B142" s="48" t="s">
        <v>71</v>
      </c>
      <c r="C142" s="49" t="s">
        <v>49</v>
      </c>
      <c r="E142" s="50">
        <v>240000</v>
      </c>
      <c r="F142" s="50">
        <v>230000</v>
      </c>
      <c r="G142" s="19">
        <f t="shared" si="6"/>
        <v>10000</v>
      </c>
      <c r="H142" s="20">
        <f t="shared" si="7"/>
        <v>4.1666666666666664E-2</v>
      </c>
      <c r="I142" s="51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</row>
    <row r="143" spans="1:67" s="48" customFormat="1">
      <c r="A143" s="48">
        <v>547</v>
      </c>
      <c r="B143" s="48" t="s">
        <v>72</v>
      </c>
      <c r="C143" s="49" t="s">
        <v>49</v>
      </c>
      <c r="E143" s="50">
        <v>240000</v>
      </c>
      <c r="F143" s="50">
        <v>230000</v>
      </c>
      <c r="G143" s="19">
        <f t="shared" si="6"/>
        <v>10000</v>
      </c>
      <c r="H143" s="20">
        <f t="shared" si="7"/>
        <v>4.1666666666666664E-2</v>
      </c>
      <c r="I143" s="51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</row>
    <row r="144" spans="1:67" s="42" customFormat="1">
      <c r="A144" s="42" t="s">
        <v>74</v>
      </c>
      <c r="C144" s="43"/>
      <c r="E144" s="44">
        <v>74000</v>
      </c>
      <c r="F144" s="44">
        <v>46000</v>
      </c>
      <c r="G144" s="45">
        <f t="shared" si="6"/>
        <v>28000</v>
      </c>
      <c r="H144" s="46">
        <f t="shared" ref="H144:H163" si="8">G144/E144</f>
        <v>0.3783783783783784</v>
      </c>
      <c r="I144" s="3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</row>
    <row r="145" spans="1:67" s="48" customFormat="1">
      <c r="A145" s="48" t="s">
        <v>20</v>
      </c>
      <c r="C145" s="49"/>
      <c r="D145" s="48" t="s">
        <v>1</v>
      </c>
      <c r="E145" s="50">
        <v>74000</v>
      </c>
      <c r="F145" s="50">
        <v>46000</v>
      </c>
      <c r="G145" s="19">
        <f t="shared" si="6"/>
        <v>28000</v>
      </c>
      <c r="H145" s="20">
        <f t="shared" si="8"/>
        <v>0.3783783783783784</v>
      </c>
      <c r="I145" s="51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</row>
    <row r="146" spans="1:67" s="48" customFormat="1">
      <c r="A146" s="48">
        <v>3</v>
      </c>
      <c r="B146" s="48" t="s">
        <v>15</v>
      </c>
      <c r="C146" s="49" t="s">
        <v>60</v>
      </c>
      <c r="D146" s="48" t="s">
        <v>1</v>
      </c>
      <c r="E146" s="50">
        <v>74000</v>
      </c>
      <c r="F146" s="50">
        <v>46000</v>
      </c>
      <c r="G146" s="19">
        <f t="shared" si="6"/>
        <v>28000</v>
      </c>
      <c r="H146" s="20">
        <f t="shared" si="8"/>
        <v>0.3783783783783784</v>
      </c>
      <c r="I146" s="51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</row>
    <row r="147" spans="1:67" s="48" customFormat="1">
      <c r="A147" s="48">
        <v>32</v>
      </c>
      <c r="B147" s="48" t="s">
        <v>50</v>
      </c>
      <c r="C147" s="49" t="s">
        <v>60</v>
      </c>
      <c r="E147" s="50">
        <v>74000</v>
      </c>
      <c r="F147" s="50">
        <v>46000</v>
      </c>
      <c r="G147" s="19">
        <f t="shared" si="6"/>
        <v>28000</v>
      </c>
      <c r="H147" s="20">
        <f t="shared" si="8"/>
        <v>0.3783783783783784</v>
      </c>
      <c r="I147" s="51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</row>
    <row r="148" spans="1:67" s="48" customFormat="1">
      <c r="A148" s="48">
        <v>323</v>
      </c>
      <c r="B148" s="48" t="s">
        <v>57</v>
      </c>
      <c r="C148" s="49" t="s">
        <v>60</v>
      </c>
      <c r="E148" s="50">
        <v>74000</v>
      </c>
      <c r="F148" s="50">
        <v>46000</v>
      </c>
      <c r="G148" s="19">
        <f t="shared" si="6"/>
        <v>28000</v>
      </c>
      <c r="H148" s="20">
        <f t="shared" si="8"/>
        <v>0.3783783783783784</v>
      </c>
      <c r="I148" s="51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</row>
    <row r="149" spans="1:67" s="42" customFormat="1">
      <c r="A149" s="42" t="s">
        <v>75</v>
      </c>
      <c r="C149" s="43"/>
      <c r="E149" s="44">
        <v>50000</v>
      </c>
      <c r="F149" s="44">
        <v>59000</v>
      </c>
      <c r="G149" s="45">
        <f t="shared" si="6"/>
        <v>-9000</v>
      </c>
      <c r="H149" s="46">
        <f t="shared" si="8"/>
        <v>-0.18</v>
      </c>
      <c r="I149" s="3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</row>
    <row r="150" spans="1:67" s="48" customFormat="1">
      <c r="A150" s="48" t="s">
        <v>20</v>
      </c>
      <c r="C150" s="49" t="s">
        <v>43</v>
      </c>
      <c r="D150" s="48" t="s">
        <v>1</v>
      </c>
      <c r="E150" s="50">
        <v>50000</v>
      </c>
      <c r="F150" s="50">
        <v>59000</v>
      </c>
      <c r="G150" s="19">
        <f t="shared" si="6"/>
        <v>-9000</v>
      </c>
      <c r="H150" s="20">
        <f t="shared" si="8"/>
        <v>-0.18</v>
      </c>
      <c r="I150" s="51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</row>
    <row r="151" spans="1:67" s="48" customFormat="1">
      <c r="A151" s="48">
        <v>3</v>
      </c>
      <c r="B151" s="48" t="s">
        <v>15</v>
      </c>
      <c r="C151" s="49" t="s">
        <v>43</v>
      </c>
      <c r="D151" s="48" t="s">
        <v>1</v>
      </c>
      <c r="E151" s="50">
        <v>50000</v>
      </c>
      <c r="F151" s="50">
        <v>59000</v>
      </c>
      <c r="G151" s="19">
        <f t="shared" si="6"/>
        <v>-9000</v>
      </c>
      <c r="H151" s="20">
        <f t="shared" si="8"/>
        <v>-0.18</v>
      </c>
      <c r="I151" s="51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</row>
    <row r="152" spans="1:67" s="48" customFormat="1">
      <c r="A152" s="48">
        <v>32</v>
      </c>
      <c r="B152" s="48" t="s">
        <v>50</v>
      </c>
      <c r="C152" s="49" t="s">
        <v>43</v>
      </c>
      <c r="E152" s="50">
        <v>50000</v>
      </c>
      <c r="F152" s="50">
        <v>59000</v>
      </c>
      <c r="G152" s="19">
        <f t="shared" si="6"/>
        <v>-9000</v>
      </c>
      <c r="H152" s="20">
        <f t="shared" si="8"/>
        <v>-0.18</v>
      </c>
      <c r="I152" s="51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</row>
    <row r="153" spans="1:67" s="48" customFormat="1">
      <c r="A153" s="48">
        <v>323</v>
      </c>
      <c r="B153" s="48" t="s">
        <v>57</v>
      </c>
      <c r="C153" s="49" t="s">
        <v>43</v>
      </c>
      <c r="E153" s="50">
        <v>50000</v>
      </c>
      <c r="F153" s="50">
        <v>59000</v>
      </c>
      <c r="G153" s="19">
        <f t="shared" si="6"/>
        <v>-9000</v>
      </c>
      <c r="H153" s="20">
        <f t="shared" si="8"/>
        <v>-0.18</v>
      </c>
      <c r="I153" s="51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</row>
    <row r="154" spans="1:67" s="42" customFormat="1">
      <c r="A154" s="42" t="s">
        <v>76</v>
      </c>
      <c r="C154" s="43"/>
      <c r="E154" s="44">
        <v>5200</v>
      </c>
      <c r="F154" s="44">
        <v>1000</v>
      </c>
      <c r="G154" s="45">
        <f t="shared" si="6"/>
        <v>4200</v>
      </c>
      <c r="H154" s="46">
        <f t="shared" si="8"/>
        <v>0.80769230769230771</v>
      </c>
      <c r="I154" s="3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</row>
    <row r="155" spans="1:67" s="48" customFormat="1">
      <c r="A155" s="48" t="s">
        <v>20</v>
      </c>
      <c r="C155" s="49"/>
      <c r="D155" s="48" t="s">
        <v>1</v>
      </c>
      <c r="E155" s="50">
        <v>5200</v>
      </c>
      <c r="F155" s="50">
        <v>1000</v>
      </c>
      <c r="G155" s="19">
        <f t="shared" si="6"/>
        <v>4200</v>
      </c>
      <c r="H155" s="20">
        <f t="shared" si="8"/>
        <v>0.80769230769230771</v>
      </c>
      <c r="I155" s="51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</row>
    <row r="156" spans="1:67" s="48" customFormat="1">
      <c r="A156" s="48">
        <v>3</v>
      </c>
      <c r="B156" s="48" t="s">
        <v>15</v>
      </c>
      <c r="C156" s="49" t="s">
        <v>60</v>
      </c>
      <c r="D156" s="48" t="s">
        <v>1</v>
      </c>
      <c r="E156" s="50">
        <v>5200</v>
      </c>
      <c r="F156" s="50">
        <v>1000</v>
      </c>
      <c r="G156" s="19">
        <f t="shared" si="6"/>
        <v>4200</v>
      </c>
      <c r="H156" s="20">
        <f t="shared" si="8"/>
        <v>0.80769230769230771</v>
      </c>
      <c r="I156" s="51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</row>
    <row r="157" spans="1:67" s="48" customFormat="1">
      <c r="A157" s="48">
        <v>38</v>
      </c>
      <c r="B157" s="48" t="s">
        <v>50</v>
      </c>
      <c r="C157" s="49" t="s">
        <v>60</v>
      </c>
      <c r="E157" s="50">
        <v>5200</v>
      </c>
      <c r="F157" s="50">
        <v>1000</v>
      </c>
      <c r="G157" s="19">
        <f t="shared" si="6"/>
        <v>4200</v>
      </c>
      <c r="H157" s="20">
        <f t="shared" si="8"/>
        <v>0.80769230769230771</v>
      </c>
      <c r="I157" s="51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</row>
    <row r="158" spans="1:67" s="48" customFormat="1">
      <c r="A158" s="48">
        <v>381</v>
      </c>
      <c r="B158" s="48" t="s">
        <v>57</v>
      </c>
      <c r="C158" s="49" t="s">
        <v>60</v>
      </c>
      <c r="E158" s="50">
        <v>5200</v>
      </c>
      <c r="F158" s="50">
        <v>1000</v>
      </c>
      <c r="G158" s="19">
        <f t="shared" ref="G158:G221" si="9">E158-F158</f>
        <v>4200</v>
      </c>
      <c r="H158" s="20">
        <f t="shared" si="8"/>
        <v>0.80769230769230771</v>
      </c>
      <c r="I158" s="51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</row>
    <row r="159" spans="1:67" s="42" customFormat="1">
      <c r="A159" s="42" t="s">
        <v>77</v>
      </c>
      <c r="C159" s="43"/>
      <c r="E159" s="44">
        <v>10000</v>
      </c>
      <c r="F159" s="44">
        <v>10000</v>
      </c>
      <c r="G159" s="45">
        <f t="shared" si="9"/>
        <v>0</v>
      </c>
      <c r="H159" s="46">
        <f t="shared" si="8"/>
        <v>0</v>
      </c>
      <c r="I159" s="3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</row>
    <row r="160" spans="1:67" s="48" customFormat="1">
      <c r="A160" s="48" t="s">
        <v>20</v>
      </c>
      <c r="C160" s="49"/>
      <c r="D160" s="48" t="s">
        <v>1</v>
      </c>
      <c r="E160" s="50">
        <v>10000</v>
      </c>
      <c r="F160" s="50">
        <v>10000</v>
      </c>
      <c r="G160" s="19">
        <f t="shared" si="9"/>
        <v>0</v>
      </c>
      <c r="H160" s="20">
        <f t="shared" si="8"/>
        <v>0</v>
      </c>
      <c r="I160" s="51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</row>
    <row r="161" spans="1:67" s="48" customFormat="1">
      <c r="A161" s="48">
        <v>3</v>
      </c>
      <c r="B161" s="48" t="s">
        <v>15</v>
      </c>
      <c r="C161" s="49" t="s">
        <v>60</v>
      </c>
      <c r="D161" s="48" t="s">
        <v>1</v>
      </c>
      <c r="E161" s="50">
        <v>10000</v>
      </c>
      <c r="F161" s="50">
        <v>10000</v>
      </c>
      <c r="G161" s="19">
        <f t="shared" si="9"/>
        <v>0</v>
      </c>
      <c r="H161" s="20">
        <f t="shared" si="8"/>
        <v>0</v>
      </c>
      <c r="I161" s="51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</row>
    <row r="162" spans="1:67" s="48" customFormat="1">
      <c r="A162" s="48">
        <v>38</v>
      </c>
      <c r="B162" s="48" t="s">
        <v>50</v>
      </c>
      <c r="C162" s="49" t="s">
        <v>60</v>
      </c>
      <c r="E162" s="50">
        <v>10000</v>
      </c>
      <c r="F162" s="50">
        <v>10000</v>
      </c>
      <c r="G162" s="19">
        <f t="shared" si="9"/>
        <v>0</v>
      </c>
      <c r="H162" s="20">
        <f t="shared" si="8"/>
        <v>0</v>
      </c>
      <c r="I162" s="51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</row>
    <row r="163" spans="1:67" s="48" customFormat="1">
      <c r="A163" s="48">
        <v>385</v>
      </c>
      <c r="B163" s="48" t="s">
        <v>57</v>
      </c>
      <c r="C163" s="49" t="s">
        <v>60</v>
      </c>
      <c r="E163" s="50">
        <v>10000</v>
      </c>
      <c r="F163" s="50">
        <v>10000</v>
      </c>
      <c r="G163" s="19">
        <f t="shared" si="9"/>
        <v>0</v>
      </c>
      <c r="H163" s="20">
        <f t="shared" si="8"/>
        <v>0</v>
      </c>
      <c r="I163" s="51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</row>
    <row r="164" spans="1:67" s="42" customFormat="1">
      <c r="A164" s="42" t="s">
        <v>78</v>
      </c>
      <c r="C164" s="43"/>
      <c r="E164" s="44">
        <v>0</v>
      </c>
      <c r="F164" s="44">
        <v>44000</v>
      </c>
      <c r="G164" s="45">
        <f t="shared" si="9"/>
        <v>-44000</v>
      </c>
      <c r="H164" s="46">
        <v>0</v>
      </c>
      <c r="I164" s="30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</row>
    <row r="165" spans="1:67" s="48" customFormat="1" ht="21">
      <c r="A165" s="48" t="s">
        <v>20</v>
      </c>
      <c r="B165" s="65"/>
      <c r="C165" s="66"/>
      <c r="D165" s="56" t="s">
        <v>1</v>
      </c>
      <c r="E165" s="50">
        <v>0</v>
      </c>
      <c r="F165" s="50">
        <v>44000</v>
      </c>
      <c r="G165" s="19">
        <f t="shared" si="9"/>
        <v>-44000</v>
      </c>
      <c r="H165" s="20">
        <v>0</v>
      </c>
      <c r="I165" s="51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</row>
    <row r="166" spans="1:67" s="48" customFormat="1">
      <c r="A166" s="48">
        <v>3</v>
      </c>
      <c r="B166" s="48" t="s">
        <v>15</v>
      </c>
      <c r="C166" s="49" t="s">
        <v>60</v>
      </c>
      <c r="D166" s="48" t="s">
        <v>1</v>
      </c>
      <c r="E166" s="50">
        <v>0</v>
      </c>
      <c r="F166" s="50">
        <v>44000</v>
      </c>
      <c r="G166" s="19">
        <f t="shared" si="9"/>
        <v>-44000</v>
      </c>
      <c r="H166" s="20">
        <v>0</v>
      </c>
      <c r="I166" s="51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</row>
    <row r="167" spans="1:67" s="48" customFormat="1">
      <c r="A167" s="48">
        <v>38</v>
      </c>
      <c r="B167" s="48" t="s">
        <v>50</v>
      </c>
      <c r="C167" s="49" t="s">
        <v>60</v>
      </c>
      <c r="E167" s="50">
        <v>0</v>
      </c>
      <c r="F167" s="50">
        <v>44000</v>
      </c>
      <c r="G167" s="19">
        <f t="shared" si="9"/>
        <v>-44000</v>
      </c>
      <c r="H167" s="20">
        <v>0</v>
      </c>
      <c r="I167" s="51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</row>
    <row r="168" spans="1:67" s="48" customFormat="1">
      <c r="A168" s="48">
        <v>385</v>
      </c>
      <c r="B168" s="48" t="s">
        <v>57</v>
      </c>
      <c r="C168" s="49" t="s">
        <v>60</v>
      </c>
      <c r="E168" s="50">
        <v>0</v>
      </c>
      <c r="F168" s="50">
        <v>44000</v>
      </c>
      <c r="G168" s="19">
        <f t="shared" si="9"/>
        <v>-44000</v>
      </c>
      <c r="H168" s="20">
        <v>0</v>
      </c>
      <c r="I168" s="51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</row>
    <row r="169" spans="1:67" s="42" customFormat="1">
      <c r="A169" s="42" t="s">
        <v>79</v>
      </c>
      <c r="C169" s="43"/>
      <c r="E169" s="44">
        <v>0</v>
      </c>
      <c r="F169" s="44">
        <v>15000</v>
      </c>
      <c r="G169" s="45">
        <f t="shared" si="9"/>
        <v>-15000</v>
      </c>
      <c r="H169" s="46">
        <v>0</v>
      </c>
      <c r="I169" s="30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</row>
    <row r="170" spans="1:67" s="48" customFormat="1">
      <c r="A170" s="48" t="s">
        <v>20</v>
      </c>
      <c r="C170" s="49"/>
      <c r="D170" s="48" t="s">
        <v>1</v>
      </c>
      <c r="E170" s="50">
        <v>0</v>
      </c>
      <c r="F170" s="50">
        <v>15000</v>
      </c>
      <c r="G170" s="19">
        <f t="shared" si="9"/>
        <v>-15000</v>
      </c>
      <c r="H170" s="20">
        <v>0</v>
      </c>
      <c r="I170" s="51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</row>
    <row r="171" spans="1:67" s="48" customFormat="1">
      <c r="A171" s="48">
        <v>3</v>
      </c>
      <c r="B171" s="48" t="s">
        <v>15</v>
      </c>
      <c r="C171" s="49" t="s">
        <v>60</v>
      </c>
      <c r="D171" s="48" t="s">
        <v>1</v>
      </c>
      <c r="E171" s="50">
        <v>0</v>
      </c>
      <c r="F171" s="50">
        <v>15000</v>
      </c>
      <c r="G171" s="19">
        <f t="shared" si="9"/>
        <v>-15000</v>
      </c>
      <c r="H171" s="20">
        <v>0</v>
      </c>
      <c r="I171" s="51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</row>
    <row r="172" spans="1:67" s="48" customFormat="1">
      <c r="A172" s="48">
        <v>38</v>
      </c>
      <c r="B172" s="48" t="s">
        <v>50</v>
      </c>
      <c r="C172" s="49" t="s">
        <v>60</v>
      </c>
      <c r="E172" s="50">
        <v>0</v>
      </c>
      <c r="F172" s="50">
        <v>15000</v>
      </c>
      <c r="G172" s="19">
        <f t="shared" si="9"/>
        <v>-15000</v>
      </c>
      <c r="H172" s="20">
        <v>0</v>
      </c>
      <c r="I172" s="51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</row>
    <row r="173" spans="1:67" s="48" customFormat="1">
      <c r="A173" s="48">
        <v>385</v>
      </c>
      <c r="B173" s="48" t="s">
        <v>57</v>
      </c>
      <c r="C173" s="49" t="s">
        <v>60</v>
      </c>
      <c r="E173" s="50">
        <v>0</v>
      </c>
      <c r="F173" s="50">
        <v>15000</v>
      </c>
      <c r="G173" s="19">
        <f t="shared" si="9"/>
        <v>-15000</v>
      </c>
      <c r="H173" s="20">
        <v>0</v>
      </c>
      <c r="I173" s="51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</row>
    <row r="174" spans="1:67" s="42" customFormat="1">
      <c r="A174" s="42" t="s">
        <v>80</v>
      </c>
      <c r="C174" s="43"/>
      <c r="E174" s="44">
        <v>0</v>
      </c>
      <c r="F174" s="44">
        <v>20000</v>
      </c>
      <c r="G174" s="45">
        <f t="shared" si="9"/>
        <v>-20000</v>
      </c>
      <c r="H174" s="46">
        <v>0</v>
      </c>
      <c r="I174" s="30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</row>
    <row r="175" spans="1:67" s="48" customFormat="1">
      <c r="A175" s="48" t="s">
        <v>20</v>
      </c>
      <c r="C175" s="49"/>
      <c r="D175" s="48" t="s">
        <v>1</v>
      </c>
      <c r="E175" s="50">
        <v>0</v>
      </c>
      <c r="F175" s="50">
        <v>20000</v>
      </c>
      <c r="G175" s="19">
        <f t="shared" si="9"/>
        <v>-20000</v>
      </c>
      <c r="H175" s="20">
        <v>0</v>
      </c>
      <c r="I175" s="51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</row>
    <row r="176" spans="1:67" s="48" customFormat="1">
      <c r="A176" s="48">
        <v>3</v>
      </c>
      <c r="B176" s="48" t="s">
        <v>15</v>
      </c>
      <c r="C176" s="49" t="s">
        <v>60</v>
      </c>
      <c r="D176" s="48" t="s">
        <v>1</v>
      </c>
      <c r="E176" s="50">
        <v>0</v>
      </c>
      <c r="F176" s="50">
        <v>20000</v>
      </c>
      <c r="G176" s="19">
        <f t="shared" si="9"/>
        <v>-20000</v>
      </c>
      <c r="H176" s="20">
        <v>0</v>
      </c>
      <c r="I176" s="51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</row>
    <row r="177" spans="1:67" s="48" customFormat="1">
      <c r="A177" s="48">
        <v>38</v>
      </c>
      <c r="B177" s="48" t="s">
        <v>50</v>
      </c>
      <c r="C177" s="49" t="s">
        <v>60</v>
      </c>
      <c r="E177" s="50">
        <v>0</v>
      </c>
      <c r="F177" s="50">
        <v>20000</v>
      </c>
      <c r="G177" s="19">
        <f t="shared" si="9"/>
        <v>-20000</v>
      </c>
      <c r="H177" s="20">
        <v>0</v>
      </c>
      <c r="I177" s="51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</row>
    <row r="178" spans="1:67" s="48" customFormat="1">
      <c r="A178" s="48">
        <v>385</v>
      </c>
      <c r="B178" s="48" t="s">
        <v>57</v>
      </c>
      <c r="C178" s="49" t="s">
        <v>60</v>
      </c>
      <c r="E178" s="50">
        <v>0</v>
      </c>
      <c r="F178" s="50">
        <v>20000</v>
      </c>
      <c r="G178" s="19">
        <f t="shared" si="9"/>
        <v>-20000</v>
      </c>
      <c r="H178" s="20">
        <v>0</v>
      </c>
      <c r="I178" s="51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</row>
    <row r="179" spans="1:67" s="42" customFormat="1">
      <c r="A179" s="42" t="s">
        <v>81</v>
      </c>
      <c r="C179" s="43"/>
      <c r="E179" s="44">
        <f>SUM(E181)</f>
        <v>20000</v>
      </c>
      <c r="F179" s="44">
        <v>0</v>
      </c>
      <c r="G179" s="45">
        <f t="shared" si="9"/>
        <v>20000</v>
      </c>
      <c r="H179" s="46">
        <f t="shared" ref="H179:H242" si="10">G179/E179</f>
        <v>1</v>
      </c>
      <c r="I179" s="30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</row>
    <row r="180" spans="1:67" s="48" customFormat="1" ht="21">
      <c r="A180" s="48" t="s">
        <v>82</v>
      </c>
      <c r="B180" s="65"/>
      <c r="C180" s="66"/>
      <c r="D180" s="56" t="s">
        <v>1</v>
      </c>
      <c r="E180" s="50">
        <v>20000</v>
      </c>
      <c r="F180" s="50">
        <v>0</v>
      </c>
      <c r="G180" s="19">
        <f t="shared" si="9"/>
        <v>20000</v>
      </c>
      <c r="H180" s="20">
        <f t="shared" si="10"/>
        <v>1</v>
      </c>
      <c r="I180" s="51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</row>
    <row r="181" spans="1:67" s="48" customFormat="1">
      <c r="A181" s="48">
        <v>4</v>
      </c>
      <c r="B181" s="48" t="s">
        <v>30</v>
      </c>
      <c r="C181" s="49" t="s">
        <v>83</v>
      </c>
      <c r="E181" s="50">
        <v>20000</v>
      </c>
      <c r="F181" s="50">
        <v>0</v>
      </c>
      <c r="G181" s="19">
        <f t="shared" si="9"/>
        <v>20000</v>
      </c>
      <c r="H181" s="20">
        <f t="shared" si="10"/>
        <v>1</v>
      </c>
      <c r="I181" s="51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</row>
    <row r="182" spans="1:67" s="48" customFormat="1">
      <c r="A182" s="48">
        <v>42</v>
      </c>
      <c r="B182" s="48" t="s">
        <v>31</v>
      </c>
      <c r="C182" s="49" t="s">
        <v>83</v>
      </c>
      <c r="E182" s="50">
        <v>20000</v>
      </c>
      <c r="F182" s="50">
        <v>0</v>
      </c>
      <c r="G182" s="19">
        <f t="shared" si="9"/>
        <v>20000</v>
      </c>
      <c r="H182" s="20">
        <f t="shared" si="10"/>
        <v>1</v>
      </c>
      <c r="I182" s="51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</row>
    <row r="183" spans="1:67" s="48" customFormat="1">
      <c r="A183" s="48">
        <v>422</v>
      </c>
      <c r="B183" s="48" t="s">
        <v>84</v>
      </c>
      <c r="C183" s="49" t="s">
        <v>83</v>
      </c>
      <c r="E183" s="50">
        <v>20000</v>
      </c>
      <c r="F183" s="50">
        <v>0</v>
      </c>
      <c r="G183" s="19">
        <f t="shared" si="9"/>
        <v>20000</v>
      </c>
      <c r="H183" s="20">
        <f t="shared" si="10"/>
        <v>1</v>
      </c>
      <c r="I183" s="51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</row>
    <row r="184" spans="1:67" s="42" customFormat="1">
      <c r="A184" s="42" t="s">
        <v>85</v>
      </c>
      <c r="C184" s="43"/>
      <c r="E184" s="44">
        <f>SUM(E186)</f>
        <v>20000</v>
      </c>
      <c r="F184" s="44">
        <f>SUM(F186)</f>
        <v>20000</v>
      </c>
      <c r="G184" s="45">
        <f t="shared" si="9"/>
        <v>0</v>
      </c>
      <c r="H184" s="46">
        <f t="shared" si="10"/>
        <v>0</v>
      </c>
      <c r="I184" s="30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</row>
    <row r="185" spans="1:67" s="48" customFormat="1" ht="21">
      <c r="A185" s="48" t="s">
        <v>82</v>
      </c>
      <c r="B185" s="65"/>
      <c r="C185" s="66"/>
      <c r="D185" s="56" t="s">
        <v>1</v>
      </c>
      <c r="E185" s="50">
        <v>20000</v>
      </c>
      <c r="F185" s="50">
        <v>20000</v>
      </c>
      <c r="G185" s="19">
        <f t="shared" si="9"/>
        <v>0</v>
      </c>
      <c r="H185" s="20">
        <f t="shared" si="10"/>
        <v>0</v>
      </c>
      <c r="I185" s="51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</row>
    <row r="186" spans="1:67" s="48" customFormat="1">
      <c r="A186" s="48">
        <v>4</v>
      </c>
      <c r="B186" s="48" t="s">
        <v>30</v>
      </c>
      <c r="C186" s="49" t="s">
        <v>43</v>
      </c>
      <c r="E186" s="50">
        <v>20000</v>
      </c>
      <c r="F186" s="50">
        <v>20000</v>
      </c>
      <c r="G186" s="19">
        <f t="shared" si="9"/>
        <v>0</v>
      </c>
      <c r="H186" s="20">
        <f t="shared" si="10"/>
        <v>0</v>
      </c>
      <c r="I186" s="51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</row>
    <row r="187" spans="1:67" s="48" customFormat="1">
      <c r="A187" s="48">
        <v>42</v>
      </c>
      <c r="B187" s="48" t="s">
        <v>31</v>
      </c>
      <c r="C187" s="49" t="s">
        <v>43</v>
      </c>
      <c r="E187" s="50">
        <v>20000</v>
      </c>
      <c r="F187" s="50">
        <v>20000</v>
      </c>
      <c r="G187" s="19">
        <f t="shared" si="9"/>
        <v>0</v>
      </c>
      <c r="H187" s="20">
        <f t="shared" si="10"/>
        <v>0</v>
      </c>
      <c r="I187" s="51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</row>
    <row r="188" spans="1:67" s="48" customFormat="1">
      <c r="A188" s="48">
        <v>422</v>
      </c>
      <c r="B188" s="48" t="s">
        <v>84</v>
      </c>
      <c r="C188" s="49" t="s">
        <v>43</v>
      </c>
      <c r="E188" s="50">
        <v>20000</v>
      </c>
      <c r="F188" s="50">
        <v>20000</v>
      </c>
      <c r="G188" s="19">
        <f t="shared" si="9"/>
        <v>0</v>
      </c>
      <c r="H188" s="20">
        <f t="shared" si="10"/>
        <v>0</v>
      </c>
      <c r="I188" s="51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</row>
    <row r="189" spans="1:67" s="37" customFormat="1" ht="15.75" customHeight="1">
      <c r="A189" s="37" t="s">
        <v>86</v>
      </c>
      <c r="C189" s="38"/>
      <c r="E189" s="39">
        <f>SUM(E190,E195,E200,E205,E210,E215,E220)</f>
        <v>287000</v>
      </c>
      <c r="F189" s="39">
        <f>SUM(F190,F195,F200,F205,F210,F215,F220)</f>
        <v>380000</v>
      </c>
      <c r="G189" s="39">
        <f t="shared" si="9"/>
        <v>-93000</v>
      </c>
      <c r="H189" s="40">
        <f t="shared" si="10"/>
        <v>-0.3240418118466899</v>
      </c>
      <c r="I189" s="40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</row>
    <row r="190" spans="1:67" s="42" customFormat="1">
      <c r="A190" s="42" t="s">
        <v>87</v>
      </c>
      <c r="C190" s="43"/>
      <c r="E190" s="44">
        <v>172000</v>
      </c>
      <c r="F190" s="44">
        <v>184000</v>
      </c>
      <c r="G190" s="45">
        <f t="shared" si="9"/>
        <v>-12000</v>
      </c>
      <c r="H190" s="46">
        <f t="shared" si="10"/>
        <v>-6.9767441860465115E-2</v>
      </c>
      <c r="I190" s="30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</row>
    <row r="191" spans="1:67" s="48" customFormat="1">
      <c r="A191" s="48" t="s">
        <v>20</v>
      </c>
      <c r="C191" s="49"/>
      <c r="E191" s="50">
        <v>172000</v>
      </c>
      <c r="F191" s="50">
        <v>184000</v>
      </c>
      <c r="G191" s="19">
        <f t="shared" si="9"/>
        <v>-12000</v>
      </c>
      <c r="H191" s="20">
        <f t="shared" si="10"/>
        <v>-6.9767441860465115E-2</v>
      </c>
      <c r="I191" s="51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</row>
    <row r="192" spans="1:67" s="48" customFormat="1">
      <c r="A192" s="48">
        <v>3</v>
      </c>
      <c r="B192" s="48" t="s">
        <v>15</v>
      </c>
      <c r="C192" s="49" t="s">
        <v>88</v>
      </c>
      <c r="E192" s="50">
        <v>172000</v>
      </c>
      <c r="F192" s="50">
        <v>184000</v>
      </c>
      <c r="G192" s="19">
        <f t="shared" si="9"/>
        <v>-12000</v>
      </c>
      <c r="H192" s="20">
        <f t="shared" si="10"/>
        <v>-6.9767441860465115E-2</v>
      </c>
      <c r="I192" s="51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</row>
    <row r="193" spans="1:67" s="48" customFormat="1">
      <c r="A193" s="48">
        <v>38</v>
      </c>
      <c r="B193" s="48" t="s">
        <v>89</v>
      </c>
      <c r="C193" s="49" t="s">
        <v>88</v>
      </c>
      <c r="E193" s="50">
        <v>172000</v>
      </c>
      <c r="F193" s="50">
        <v>184000</v>
      </c>
      <c r="G193" s="19">
        <f t="shared" si="9"/>
        <v>-12000</v>
      </c>
      <c r="H193" s="20">
        <f t="shared" si="10"/>
        <v>-6.9767441860465115E-2</v>
      </c>
      <c r="I193" s="51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</row>
    <row r="194" spans="1:67" s="48" customFormat="1">
      <c r="A194" s="48">
        <v>381</v>
      </c>
      <c r="B194" s="48" t="s">
        <v>23</v>
      </c>
      <c r="C194" s="49" t="s">
        <v>88</v>
      </c>
      <c r="E194" s="50">
        <v>172000</v>
      </c>
      <c r="F194" s="50">
        <v>184000</v>
      </c>
      <c r="G194" s="19">
        <f t="shared" si="9"/>
        <v>-12000</v>
      </c>
      <c r="H194" s="20">
        <f t="shared" si="10"/>
        <v>-6.9767441860465115E-2</v>
      </c>
      <c r="I194" s="51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</row>
    <row r="195" spans="1:67" s="42" customFormat="1">
      <c r="A195" s="42" t="s">
        <v>90</v>
      </c>
      <c r="C195" s="43"/>
      <c r="E195" s="44">
        <v>16000</v>
      </c>
      <c r="F195" s="44">
        <v>16000</v>
      </c>
      <c r="G195" s="45">
        <f t="shared" si="9"/>
        <v>0</v>
      </c>
      <c r="H195" s="46">
        <f t="shared" si="10"/>
        <v>0</v>
      </c>
      <c r="I195" s="30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</row>
    <row r="196" spans="1:67" s="48" customFormat="1">
      <c r="A196" s="48" t="s">
        <v>20</v>
      </c>
      <c r="C196" s="49"/>
      <c r="E196" s="50">
        <v>16000</v>
      </c>
      <c r="F196" s="50">
        <v>16000</v>
      </c>
      <c r="G196" s="19">
        <f t="shared" si="9"/>
        <v>0</v>
      </c>
      <c r="H196" s="20">
        <f t="shared" si="10"/>
        <v>0</v>
      </c>
      <c r="I196" s="51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</row>
    <row r="197" spans="1:67" s="48" customFormat="1">
      <c r="A197" s="48">
        <v>3</v>
      </c>
      <c r="B197" s="48" t="s">
        <v>15</v>
      </c>
      <c r="C197" s="49" t="s">
        <v>88</v>
      </c>
      <c r="E197" s="50">
        <v>16000</v>
      </c>
      <c r="F197" s="50">
        <v>16000</v>
      </c>
      <c r="G197" s="19">
        <f t="shared" si="9"/>
        <v>0</v>
      </c>
      <c r="H197" s="20">
        <f t="shared" si="10"/>
        <v>0</v>
      </c>
      <c r="I197" s="51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</row>
    <row r="198" spans="1:67" s="48" customFormat="1">
      <c r="A198" s="48">
        <v>34</v>
      </c>
      <c r="B198" s="48" t="s">
        <v>50</v>
      </c>
      <c r="C198" s="49" t="s">
        <v>88</v>
      </c>
      <c r="E198" s="50">
        <v>16000</v>
      </c>
      <c r="F198" s="50">
        <v>16000</v>
      </c>
      <c r="G198" s="19">
        <f t="shared" si="9"/>
        <v>0</v>
      </c>
      <c r="H198" s="20">
        <f t="shared" si="10"/>
        <v>0</v>
      </c>
      <c r="I198" s="51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</row>
    <row r="199" spans="1:67" s="48" customFormat="1">
      <c r="A199" s="48">
        <v>343</v>
      </c>
      <c r="B199" s="48" t="s">
        <v>52</v>
      </c>
      <c r="C199" s="49" t="s">
        <v>88</v>
      </c>
      <c r="E199" s="50">
        <v>16000</v>
      </c>
      <c r="F199" s="50">
        <v>16000</v>
      </c>
      <c r="G199" s="19">
        <f t="shared" si="9"/>
        <v>0</v>
      </c>
      <c r="H199" s="20">
        <f t="shared" si="10"/>
        <v>0</v>
      </c>
      <c r="I199" s="51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</row>
    <row r="200" spans="1:67" s="42" customFormat="1">
      <c r="A200" s="42" t="s">
        <v>91</v>
      </c>
      <c r="C200" s="43"/>
      <c r="E200" s="44">
        <f>SUM(E202)</f>
        <v>12000</v>
      </c>
      <c r="F200" s="44">
        <f>SUM(F202)</f>
        <v>12000</v>
      </c>
      <c r="G200" s="45">
        <f t="shared" si="9"/>
        <v>0</v>
      </c>
      <c r="H200" s="46">
        <f t="shared" si="10"/>
        <v>0</v>
      </c>
      <c r="I200" s="30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</row>
    <row r="201" spans="1:67" s="48" customFormat="1">
      <c r="A201" s="48" t="s">
        <v>20</v>
      </c>
      <c r="C201" s="49"/>
      <c r="E201" s="50">
        <v>12000</v>
      </c>
      <c r="F201" s="50">
        <v>12000</v>
      </c>
      <c r="G201" s="19">
        <f t="shared" si="9"/>
        <v>0</v>
      </c>
      <c r="H201" s="20">
        <f t="shared" si="10"/>
        <v>0</v>
      </c>
      <c r="I201" s="51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</row>
    <row r="202" spans="1:67" s="48" customFormat="1">
      <c r="A202" s="48">
        <v>3</v>
      </c>
      <c r="B202" s="48" t="s">
        <v>15</v>
      </c>
      <c r="C202" s="49" t="s">
        <v>92</v>
      </c>
      <c r="E202" s="50">
        <f>SUM(E203)</f>
        <v>12000</v>
      </c>
      <c r="F202" s="50">
        <f>SUM(F203)</f>
        <v>12000</v>
      </c>
      <c r="G202" s="19">
        <f t="shared" si="9"/>
        <v>0</v>
      </c>
      <c r="H202" s="20">
        <f t="shared" si="10"/>
        <v>0</v>
      </c>
      <c r="I202" s="51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</row>
    <row r="203" spans="1:67" s="48" customFormat="1">
      <c r="A203" s="48">
        <v>32</v>
      </c>
      <c r="B203" s="48" t="s">
        <v>44</v>
      </c>
      <c r="C203" s="49" t="s">
        <v>92</v>
      </c>
      <c r="E203" s="50">
        <f>SUM(E204)</f>
        <v>12000</v>
      </c>
      <c r="F203" s="50">
        <f>SUM(F204)</f>
        <v>12000</v>
      </c>
      <c r="G203" s="19">
        <f t="shared" si="9"/>
        <v>0</v>
      </c>
      <c r="H203" s="20">
        <f t="shared" si="10"/>
        <v>0</v>
      </c>
      <c r="I203" s="51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</row>
    <row r="204" spans="1:67" s="48" customFormat="1">
      <c r="A204" s="48">
        <v>323</v>
      </c>
      <c r="B204" s="48" t="s">
        <v>47</v>
      </c>
      <c r="C204" s="49" t="s">
        <v>92</v>
      </c>
      <c r="E204" s="50">
        <v>12000</v>
      </c>
      <c r="F204" s="50">
        <v>12000</v>
      </c>
      <c r="G204" s="19">
        <f t="shared" si="9"/>
        <v>0</v>
      </c>
      <c r="H204" s="20">
        <f t="shared" si="10"/>
        <v>0</v>
      </c>
      <c r="I204" s="51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</row>
    <row r="205" spans="1:67" s="42" customFormat="1">
      <c r="A205" s="42" t="s">
        <v>93</v>
      </c>
      <c r="C205" s="43"/>
      <c r="E205" s="44">
        <f>SUM(E207)</f>
        <v>2000</v>
      </c>
      <c r="F205" s="44">
        <f>SUM(F207)</f>
        <v>2000</v>
      </c>
      <c r="G205" s="45">
        <f t="shared" si="9"/>
        <v>0</v>
      </c>
      <c r="H205" s="46">
        <f t="shared" si="10"/>
        <v>0</v>
      </c>
      <c r="I205" s="30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</row>
    <row r="206" spans="1:67" s="48" customFormat="1">
      <c r="A206" s="48" t="s">
        <v>20</v>
      </c>
      <c r="C206" s="49"/>
      <c r="E206" s="50">
        <v>2000</v>
      </c>
      <c r="F206" s="50">
        <v>2000</v>
      </c>
      <c r="G206" s="19">
        <f t="shared" si="9"/>
        <v>0</v>
      </c>
      <c r="H206" s="20">
        <f t="shared" si="10"/>
        <v>0</v>
      </c>
      <c r="I206" s="51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</row>
    <row r="207" spans="1:67" s="48" customFormat="1">
      <c r="A207" s="48">
        <v>3</v>
      </c>
      <c r="B207" s="48" t="s">
        <v>15</v>
      </c>
      <c r="C207" s="49" t="s">
        <v>94</v>
      </c>
      <c r="E207" s="50">
        <f>SUM(E208)</f>
        <v>2000</v>
      </c>
      <c r="F207" s="50">
        <f>SUM(F208)</f>
        <v>2000</v>
      </c>
      <c r="G207" s="19">
        <f t="shared" si="9"/>
        <v>0</v>
      </c>
      <c r="H207" s="20">
        <f t="shared" si="10"/>
        <v>0</v>
      </c>
      <c r="I207" s="51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</row>
    <row r="208" spans="1:67" s="48" customFormat="1">
      <c r="A208" s="48">
        <v>38</v>
      </c>
      <c r="B208" s="48" t="s">
        <v>65</v>
      </c>
      <c r="C208" s="49" t="s">
        <v>94</v>
      </c>
      <c r="E208" s="50">
        <f>SUM(E209)</f>
        <v>2000</v>
      </c>
      <c r="F208" s="50">
        <f>SUM(F209)</f>
        <v>2000</v>
      </c>
      <c r="G208" s="19">
        <f t="shared" si="9"/>
        <v>0</v>
      </c>
      <c r="H208" s="20">
        <f t="shared" si="10"/>
        <v>0</v>
      </c>
      <c r="I208" s="51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</row>
    <row r="209" spans="1:67" s="48" customFormat="1">
      <c r="A209" s="48">
        <v>381</v>
      </c>
      <c r="B209" s="48" t="s">
        <v>95</v>
      </c>
      <c r="C209" s="49" t="s">
        <v>94</v>
      </c>
      <c r="E209" s="50">
        <v>2000</v>
      </c>
      <c r="F209" s="50">
        <v>2000</v>
      </c>
      <c r="G209" s="19">
        <f t="shared" si="9"/>
        <v>0</v>
      </c>
      <c r="H209" s="20">
        <f t="shared" si="10"/>
        <v>0</v>
      </c>
      <c r="I209" s="51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</row>
    <row r="210" spans="1:67" s="42" customFormat="1">
      <c r="A210" s="42" t="s">
        <v>96</v>
      </c>
      <c r="C210" s="43"/>
      <c r="E210" s="44">
        <v>5000</v>
      </c>
      <c r="F210" s="44">
        <v>0</v>
      </c>
      <c r="G210" s="45">
        <f t="shared" si="9"/>
        <v>5000</v>
      </c>
      <c r="H210" s="46">
        <f t="shared" si="10"/>
        <v>1</v>
      </c>
      <c r="I210" s="30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</row>
    <row r="211" spans="1:67" s="48" customFormat="1">
      <c r="A211" s="48" t="s">
        <v>20</v>
      </c>
      <c r="C211" s="49"/>
      <c r="E211" s="50">
        <v>5000</v>
      </c>
      <c r="F211" s="50">
        <v>0</v>
      </c>
      <c r="G211" s="19">
        <f t="shared" si="9"/>
        <v>5000</v>
      </c>
      <c r="H211" s="20">
        <f t="shared" si="10"/>
        <v>1</v>
      </c>
      <c r="I211" s="51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</row>
    <row r="212" spans="1:67" s="48" customFormat="1">
      <c r="A212" s="48">
        <v>3</v>
      </c>
      <c r="B212" s="48" t="s">
        <v>15</v>
      </c>
      <c r="C212" s="49" t="s">
        <v>97</v>
      </c>
      <c r="E212" s="50">
        <v>5000</v>
      </c>
      <c r="F212" s="50">
        <v>0</v>
      </c>
      <c r="G212" s="19">
        <f t="shared" si="9"/>
        <v>5000</v>
      </c>
      <c r="H212" s="20">
        <f t="shared" si="10"/>
        <v>1</v>
      </c>
      <c r="I212" s="51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</row>
    <row r="213" spans="1:67" s="48" customFormat="1">
      <c r="A213" s="48">
        <v>32</v>
      </c>
      <c r="B213" s="48" t="s">
        <v>50</v>
      </c>
      <c r="C213" s="49" t="s">
        <v>97</v>
      </c>
      <c r="E213" s="50">
        <v>5000</v>
      </c>
      <c r="F213" s="50">
        <v>0</v>
      </c>
      <c r="G213" s="19">
        <f t="shared" si="9"/>
        <v>5000</v>
      </c>
      <c r="H213" s="20">
        <f t="shared" si="10"/>
        <v>1</v>
      </c>
      <c r="I213" s="51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</row>
    <row r="214" spans="1:67" s="48" customFormat="1">
      <c r="A214" s="48">
        <v>323</v>
      </c>
      <c r="B214" s="48" t="s">
        <v>57</v>
      </c>
      <c r="C214" s="49" t="s">
        <v>97</v>
      </c>
      <c r="E214" s="50">
        <v>5000</v>
      </c>
      <c r="F214" s="50">
        <v>0</v>
      </c>
      <c r="G214" s="19">
        <f t="shared" si="9"/>
        <v>5000</v>
      </c>
      <c r="H214" s="20">
        <f t="shared" si="10"/>
        <v>1</v>
      </c>
      <c r="I214" s="51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</row>
    <row r="215" spans="1:67" s="42" customFormat="1">
      <c r="A215" s="42" t="s">
        <v>98</v>
      </c>
      <c r="C215" s="43"/>
      <c r="E215" s="44">
        <v>35000</v>
      </c>
      <c r="F215" s="44">
        <v>36000</v>
      </c>
      <c r="G215" s="45">
        <f t="shared" si="9"/>
        <v>-1000</v>
      </c>
      <c r="H215" s="46">
        <f t="shared" si="10"/>
        <v>-2.8571428571428571E-2</v>
      </c>
      <c r="I215" s="30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</row>
    <row r="216" spans="1:67" s="48" customFormat="1">
      <c r="A216" s="48" t="s">
        <v>14</v>
      </c>
      <c r="C216" s="49"/>
      <c r="D216" s="48" t="s">
        <v>1</v>
      </c>
      <c r="E216" s="50">
        <v>35000</v>
      </c>
      <c r="F216" s="50">
        <v>36000</v>
      </c>
      <c r="G216" s="19">
        <f t="shared" si="9"/>
        <v>-1000</v>
      </c>
      <c r="H216" s="20">
        <f t="shared" si="10"/>
        <v>-2.8571428571428571E-2</v>
      </c>
      <c r="I216" s="51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</row>
    <row r="217" spans="1:67" s="48" customFormat="1">
      <c r="A217" s="48">
        <v>3</v>
      </c>
      <c r="B217" s="48" t="s">
        <v>15</v>
      </c>
      <c r="C217" s="49" t="s">
        <v>99</v>
      </c>
      <c r="E217" s="50">
        <v>35000</v>
      </c>
      <c r="F217" s="50">
        <v>36000</v>
      </c>
      <c r="G217" s="19">
        <f t="shared" si="9"/>
        <v>-1000</v>
      </c>
      <c r="H217" s="20">
        <f t="shared" si="10"/>
        <v>-2.8571428571428571E-2</v>
      </c>
      <c r="I217" s="51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</row>
    <row r="218" spans="1:67" s="48" customFormat="1">
      <c r="A218" s="48">
        <v>38</v>
      </c>
      <c r="B218" s="48" t="s">
        <v>100</v>
      </c>
      <c r="C218" s="49" t="s">
        <v>99</v>
      </c>
      <c r="E218" s="50">
        <v>35000</v>
      </c>
      <c r="F218" s="50">
        <v>36000</v>
      </c>
      <c r="G218" s="19">
        <f t="shared" si="9"/>
        <v>-1000</v>
      </c>
      <c r="H218" s="20">
        <f t="shared" si="10"/>
        <v>-2.8571428571428571E-2</v>
      </c>
      <c r="I218" s="51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</row>
    <row r="219" spans="1:67" s="48" customFormat="1">
      <c r="A219" s="48">
        <v>381</v>
      </c>
      <c r="B219" s="48" t="s">
        <v>23</v>
      </c>
      <c r="C219" s="49" t="s">
        <v>99</v>
      </c>
      <c r="E219" s="50">
        <v>35000</v>
      </c>
      <c r="F219" s="50">
        <v>36000</v>
      </c>
      <c r="G219" s="19">
        <f t="shared" si="9"/>
        <v>-1000</v>
      </c>
      <c r="H219" s="20">
        <f t="shared" si="10"/>
        <v>-2.8571428571428571E-2</v>
      </c>
      <c r="I219" s="51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</row>
    <row r="220" spans="1:67" s="42" customFormat="1">
      <c r="A220" s="42" t="s">
        <v>101</v>
      </c>
      <c r="C220" s="43"/>
      <c r="E220" s="44">
        <v>45000</v>
      </c>
      <c r="F220" s="44">
        <v>130000</v>
      </c>
      <c r="G220" s="45">
        <f t="shared" si="9"/>
        <v>-85000</v>
      </c>
      <c r="H220" s="46">
        <f t="shared" si="10"/>
        <v>-1.8888888888888888</v>
      </c>
      <c r="I220" s="30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</row>
    <row r="221" spans="1:67" s="48" customFormat="1">
      <c r="A221" s="48" t="s">
        <v>20</v>
      </c>
      <c r="C221" s="49"/>
      <c r="E221" s="50">
        <v>45000</v>
      </c>
      <c r="F221" s="50">
        <v>130000</v>
      </c>
      <c r="G221" s="19">
        <f t="shared" si="9"/>
        <v>-85000</v>
      </c>
      <c r="H221" s="20">
        <f t="shared" si="10"/>
        <v>-1.8888888888888888</v>
      </c>
      <c r="I221" s="51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</row>
    <row r="222" spans="1:67" s="48" customFormat="1">
      <c r="A222" s="48">
        <v>3</v>
      </c>
      <c r="B222" s="48" t="s">
        <v>15</v>
      </c>
      <c r="C222" s="49" t="s">
        <v>102</v>
      </c>
      <c r="E222" s="50">
        <v>45000</v>
      </c>
      <c r="F222" s="50">
        <v>130000</v>
      </c>
      <c r="G222" s="19">
        <f t="shared" ref="G222:G285" si="11">E222-F222</f>
        <v>-85000</v>
      </c>
      <c r="H222" s="20">
        <f t="shared" si="10"/>
        <v>-1.8888888888888888</v>
      </c>
      <c r="I222" s="51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</row>
    <row r="223" spans="1:67" s="48" customFormat="1">
      <c r="A223" s="48">
        <v>32</v>
      </c>
      <c r="B223" s="48" t="s">
        <v>44</v>
      </c>
      <c r="C223" s="49" t="s">
        <v>102</v>
      </c>
      <c r="E223" s="50">
        <v>45000</v>
      </c>
      <c r="F223" s="50">
        <v>130000</v>
      </c>
      <c r="G223" s="19">
        <f t="shared" si="11"/>
        <v>-85000</v>
      </c>
      <c r="H223" s="20">
        <f t="shared" si="10"/>
        <v>-1.8888888888888888</v>
      </c>
      <c r="I223" s="51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</row>
    <row r="224" spans="1:67" s="48" customFormat="1">
      <c r="A224" s="48">
        <v>323</v>
      </c>
      <c r="B224" s="48" t="s">
        <v>47</v>
      </c>
      <c r="C224" s="49" t="s">
        <v>102</v>
      </c>
      <c r="E224" s="50">
        <v>45000</v>
      </c>
      <c r="F224" s="50">
        <v>130000</v>
      </c>
      <c r="G224" s="19">
        <f t="shared" si="11"/>
        <v>-85000</v>
      </c>
      <c r="H224" s="20">
        <f t="shared" si="10"/>
        <v>-1.8888888888888888</v>
      </c>
      <c r="I224" s="51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</row>
    <row r="225" spans="1:67" s="37" customFormat="1">
      <c r="A225" s="37" t="s">
        <v>103</v>
      </c>
      <c r="C225" s="38"/>
      <c r="E225" s="39">
        <f>SUM(E226)</f>
        <v>30000</v>
      </c>
      <c r="F225" s="39">
        <f>SUM(F226)</f>
        <v>30000</v>
      </c>
      <c r="G225" s="39">
        <f t="shared" si="11"/>
        <v>0</v>
      </c>
      <c r="H225" s="40">
        <f t="shared" si="10"/>
        <v>0</v>
      </c>
      <c r="I225" s="40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</row>
    <row r="226" spans="1:67" s="42" customFormat="1">
      <c r="A226" s="42" t="s">
        <v>104</v>
      </c>
      <c r="C226" s="43"/>
      <c r="E226" s="44">
        <f>SUM(E228)</f>
        <v>30000</v>
      </c>
      <c r="F226" s="44">
        <f>SUM(F228)</f>
        <v>30000</v>
      </c>
      <c r="G226" s="45">
        <f t="shared" si="11"/>
        <v>0</v>
      </c>
      <c r="H226" s="46">
        <f t="shared" si="10"/>
        <v>0</v>
      </c>
      <c r="I226" s="30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</row>
    <row r="227" spans="1:67" s="48" customFormat="1">
      <c r="A227" s="48" t="s">
        <v>20</v>
      </c>
      <c r="C227" s="49"/>
      <c r="E227" s="50">
        <v>30000</v>
      </c>
      <c r="F227" s="50">
        <v>30000</v>
      </c>
      <c r="G227" s="19">
        <f t="shared" si="11"/>
        <v>0</v>
      </c>
      <c r="H227" s="20">
        <f t="shared" si="10"/>
        <v>0</v>
      </c>
      <c r="I227" s="51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</row>
    <row r="228" spans="1:67" s="48" customFormat="1">
      <c r="A228" s="48">
        <v>3</v>
      </c>
      <c r="B228" s="48" t="s">
        <v>15</v>
      </c>
      <c r="C228" s="49" t="s">
        <v>105</v>
      </c>
      <c r="E228" s="50">
        <f>SUM(E229)</f>
        <v>30000</v>
      </c>
      <c r="F228" s="50">
        <f>SUM(F229)</f>
        <v>30000</v>
      </c>
      <c r="G228" s="19">
        <f t="shared" si="11"/>
        <v>0</v>
      </c>
      <c r="H228" s="20">
        <f t="shared" si="10"/>
        <v>0</v>
      </c>
      <c r="I228" s="51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</row>
    <row r="229" spans="1:67" s="48" customFormat="1">
      <c r="A229" s="48">
        <v>37</v>
      </c>
      <c r="B229" s="48" t="s">
        <v>17</v>
      </c>
      <c r="C229" s="49" t="s">
        <v>105</v>
      </c>
      <c r="E229" s="50">
        <f>SUM(E230)</f>
        <v>30000</v>
      </c>
      <c r="F229" s="50">
        <f>SUM(F230)</f>
        <v>30000</v>
      </c>
      <c r="G229" s="19">
        <f t="shared" si="11"/>
        <v>0</v>
      </c>
      <c r="H229" s="20">
        <f t="shared" si="10"/>
        <v>0</v>
      </c>
      <c r="I229" s="51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</row>
    <row r="230" spans="1:67" s="48" customFormat="1">
      <c r="A230" s="48">
        <v>372</v>
      </c>
      <c r="B230" s="48" t="s">
        <v>17</v>
      </c>
      <c r="C230" s="49" t="s">
        <v>105</v>
      </c>
      <c r="E230" s="50">
        <v>30000</v>
      </c>
      <c r="F230" s="50">
        <v>30000</v>
      </c>
      <c r="G230" s="19">
        <f t="shared" si="11"/>
        <v>0</v>
      </c>
      <c r="H230" s="20">
        <f t="shared" si="10"/>
        <v>0</v>
      </c>
      <c r="I230" s="51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</row>
    <row r="231" spans="1:67" s="37" customFormat="1">
      <c r="A231" s="37" t="s">
        <v>106</v>
      </c>
      <c r="C231" s="38"/>
      <c r="E231" s="39">
        <f>SUM(E232,E237,E242,E247,E252,E257,E262,E267,E272,E277,E282,E287,E292,E297,E302,E307,E312,E317,E322,E327)</f>
        <v>3961000</v>
      </c>
      <c r="F231" s="39">
        <f>SUM(F232,F237,F242,F247,F252,F257,F262,F267,F272,F277,F282,F287,F292,F297,F302,F307,F312,F317,F322,F327)</f>
        <v>1670000</v>
      </c>
      <c r="G231" s="39">
        <f t="shared" si="11"/>
        <v>2291000</v>
      </c>
      <c r="H231" s="40">
        <f t="shared" si="10"/>
        <v>0.57838929563241603</v>
      </c>
      <c r="I231" s="40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</row>
    <row r="232" spans="1:67" s="42" customFormat="1">
      <c r="A232" s="42" t="s">
        <v>107</v>
      </c>
      <c r="C232" s="43"/>
      <c r="E232" s="44">
        <v>100000</v>
      </c>
      <c r="F232" s="44">
        <v>130000</v>
      </c>
      <c r="G232" s="45">
        <f t="shared" si="11"/>
        <v>-30000</v>
      </c>
      <c r="H232" s="46">
        <f t="shared" si="10"/>
        <v>-0.3</v>
      </c>
      <c r="I232" s="30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</row>
    <row r="233" spans="1:67" s="48" customFormat="1">
      <c r="A233" s="48" t="s">
        <v>108</v>
      </c>
      <c r="C233" s="49"/>
      <c r="D233" s="48" t="s">
        <v>1</v>
      </c>
      <c r="E233" s="50">
        <v>100000</v>
      </c>
      <c r="F233" s="50">
        <v>130000</v>
      </c>
      <c r="G233" s="19">
        <f t="shared" si="11"/>
        <v>-30000</v>
      </c>
      <c r="H233" s="20">
        <f t="shared" si="10"/>
        <v>-0.3</v>
      </c>
      <c r="I233" s="51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</row>
    <row r="234" spans="1:67" s="48" customFormat="1">
      <c r="A234" s="48">
        <v>4</v>
      </c>
      <c r="B234" s="48" t="s">
        <v>30</v>
      </c>
      <c r="C234" s="49" t="s">
        <v>109</v>
      </c>
      <c r="E234" s="50">
        <v>100000</v>
      </c>
      <c r="F234" s="50">
        <v>130000</v>
      </c>
      <c r="G234" s="19">
        <f t="shared" si="11"/>
        <v>-30000</v>
      </c>
      <c r="H234" s="20">
        <f t="shared" si="10"/>
        <v>-0.3</v>
      </c>
      <c r="I234" s="51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</row>
    <row r="235" spans="1:67" s="48" customFormat="1">
      <c r="A235" s="48">
        <v>42</v>
      </c>
      <c r="B235" s="48" t="s">
        <v>110</v>
      </c>
      <c r="C235" s="49" t="s">
        <v>109</v>
      </c>
      <c r="E235" s="50">
        <v>100000</v>
      </c>
      <c r="F235" s="50">
        <v>130000</v>
      </c>
      <c r="G235" s="19">
        <f t="shared" si="11"/>
        <v>-30000</v>
      </c>
      <c r="H235" s="20">
        <f t="shared" si="10"/>
        <v>-0.3</v>
      </c>
      <c r="I235" s="51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</row>
    <row r="236" spans="1:67" s="48" customFormat="1">
      <c r="A236" s="48">
        <v>421</v>
      </c>
      <c r="B236" s="48" t="s">
        <v>111</v>
      </c>
      <c r="C236" s="49" t="s">
        <v>109</v>
      </c>
      <c r="E236" s="50">
        <v>100000</v>
      </c>
      <c r="F236" s="50">
        <v>130000</v>
      </c>
      <c r="G236" s="19">
        <f t="shared" si="11"/>
        <v>-30000</v>
      </c>
      <c r="H236" s="20">
        <f t="shared" si="10"/>
        <v>-0.3</v>
      </c>
      <c r="I236" s="51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</row>
    <row r="237" spans="1:67" s="42" customFormat="1">
      <c r="A237" s="42" t="s">
        <v>112</v>
      </c>
      <c r="C237" s="43"/>
      <c r="E237" s="44">
        <v>750000</v>
      </c>
      <c r="F237" s="44">
        <v>700000</v>
      </c>
      <c r="G237" s="45">
        <f t="shared" si="11"/>
        <v>50000</v>
      </c>
      <c r="H237" s="46">
        <f t="shared" si="10"/>
        <v>6.6666666666666666E-2</v>
      </c>
      <c r="I237" s="30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</row>
    <row r="238" spans="1:67" s="48" customFormat="1">
      <c r="A238" s="52" t="s">
        <v>272</v>
      </c>
      <c r="C238" s="49"/>
      <c r="E238" s="50">
        <v>750000</v>
      </c>
      <c r="F238" s="50">
        <v>700000</v>
      </c>
      <c r="G238" s="19">
        <f t="shared" si="11"/>
        <v>50000</v>
      </c>
      <c r="H238" s="20">
        <f t="shared" si="10"/>
        <v>6.6666666666666666E-2</v>
      </c>
      <c r="I238" s="51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</row>
    <row r="239" spans="1:67" s="48" customFormat="1">
      <c r="A239" s="48">
        <v>4</v>
      </c>
      <c r="B239" s="48" t="s">
        <v>30</v>
      </c>
      <c r="C239" s="49" t="s">
        <v>113</v>
      </c>
      <c r="E239" s="50">
        <v>750000</v>
      </c>
      <c r="F239" s="50">
        <v>700000</v>
      </c>
      <c r="G239" s="19">
        <f t="shared" si="11"/>
        <v>50000</v>
      </c>
      <c r="H239" s="20">
        <f t="shared" si="10"/>
        <v>6.6666666666666666E-2</v>
      </c>
      <c r="I239" s="51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</row>
    <row r="240" spans="1:67" s="48" customFormat="1">
      <c r="A240" s="48">
        <v>42</v>
      </c>
      <c r="B240" s="48" t="s">
        <v>31</v>
      </c>
      <c r="C240" s="49" t="s">
        <v>113</v>
      </c>
      <c r="E240" s="50">
        <v>750000</v>
      </c>
      <c r="F240" s="50">
        <v>700000</v>
      </c>
      <c r="G240" s="19">
        <f t="shared" si="11"/>
        <v>50000</v>
      </c>
      <c r="H240" s="20">
        <f t="shared" si="10"/>
        <v>6.6666666666666666E-2</v>
      </c>
      <c r="I240" s="51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</row>
    <row r="241" spans="1:67" s="48" customFormat="1">
      <c r="A241" s="48">
        <v>421</v>
      </c>
      <c r="B241" s="48" t="s">
        <v>111</v>
      </c>
      <c r="C241" s="49" t="s">
        <v>113</v>
      </c>
      <c r="E241" s="50">
        <v>750000</v>
      </c>
      <c r="F241" s="50">
        <v>700000</v>
      </c>
      <c r="G241" s="19">
        <f t="shared" si="11"/>
        <v>50000</v>
      </c>
      <c r="H241" s="20">
        <f t="shared" si="10"/>
        <v>6.6666666666666666E-2</v>
      </c>
      <c r="I241" s="51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</row>
    <row r="242" spans="1:67" s="42" customFormat="1">
      <c r="A242" s="42" t="s">
        <v>114</v>
      </c>
      <c r="C242" s="43"/>
      <c r="E242" s="44">
        <v>100000</v>
      </c>
      <c r="F242" s="44">
        <v>0</v>
      </c>
      <c r="G242" s="45">
        <f t="shared" si="11"/>
        <v>100000</v>
      </c>
      <c r="H242" s="46">
        <f t="shared" si="10"/>
        <v>1</v>
      </c>
      <c r="I242" s="30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</row>
    <row r="243" spans="1:67" s="48" customFormat="1" ht="21">
      <c r="A243" s="48" t="s">
        <v>115</v>
      </c>
      <c r="C243" s="49"/>
      <c r="D243" s="56" t="s">
        <v>1</v>
      </c>
      <c r="E243" s="50">
        <v>100000</v>
      </c>
      <c r="F243" s="50">
        <v>0</v>
      </c>
      <c r="G243" s="19">
        <f t="shared" si="11"/>
        <v>100000</v>
      </c>
      <c r="H243" s="20">
        <f t="shared" ref="H243:H306" si="12">G243/E243</f>
        <v>1</v>
      </c>
      <c r="I243" s="51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</row>
    <row r="244" spans="1:67" s="48" customFormat="1">
      <c r="A244" s="48">
        <v>4</v>
      </c>
      <c r="B244" s="48" t="s">
        <v>30</v>
      </c>
      <c r="C244" s="49" t="s">
        <v>113</v>
      </c>
      <c r="E244" s="50">
        <v>100000</v>
      </c>
      <c r="F244" s="50">
        <v>0</v>
      </c>
      <c r="G244" s="19">
        <f t="shared" si="11"/>
        <v>100000</v>
      </c>
      <c r="H244" s="20">
        <f t="shared" si="12"/>
        <v>1</v>
      </c>
      <c r="I244" s="51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</row>
    <row r="245" spans="1:67" s="48" customFormat="1">
      <c r="A245" s="48">
        <v>41</v>
      </c>
      <c r="B245" s="48" t="s">
        <v>116</v>
      </c>
      <c r="C245" s="49" t="s">
        <v>113</v>
      </c>
      <c r="E245" s="50">
        <v>100000</v>
      </c>
      <c r="F245" s="50">
        <v>0</v>
      </c>
      <c r="G245" s="19">
        <f t="shared" si="11"/>
        <v>100000</v>
      </c>
      <c r="H245" s="20">
        <f t="shared" si="12"/>
        <v>1</v>
      </c>
      <c r="I245" s="51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</row>
    <row r="246" spans="1:67" s="48" customFormat="1">
      <c r="A246" s="48">
        <v>412</v>
      </c>
      <c r="B246" s="48" t="s">
        <v>117</v>
      </c>
      <c r="C246" s="49" t="s">
        <v>113</v>
      </c>
      <c r="E246" s="50">
        <v>100000</v>
      </c>
      <c r="F246" s="50">
        <v>0</v>
      </c>
      <c r="G246" s="19">
        <f t="shared" si="11"/>
        <v>100000</v>
      </c>
      <c r="H246" s="20">
        <f t="shared" si="12"/>
        <v>1</v>
      </c>
      <c r="I246" s="51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</row>
    <row r="247" spans="1:67" s="42" customFormat="1">
      <c r="A247" s="42" t="s">
        <v>118</v>
      </c>
      <c r="C247" s="43"/>
      <c r="E247" s="44">
        <v>400000</v>
      </c>
      <c r="F247" s="44">
        <v>0</v>
      </c>
      <c r="G247" s="45">
        <f t="shared" si="11"/>
        <v>400000</v>
      </c>
      <c r="H247" s="46">
        <f t="shared" si="12"/>
        <v>1</v>
      </c>
      <c r="I247" s="30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</row>
    <row r="248" spans="1:67" s="48" customFormat="1" ht="21">
      <c r="A248" s="48" t="s">
        <v>115</v>
      </c>
      <c r="C248" s="49"/>
      <c r="D248" s="56" t="s">
        <v>1</v>
      </c>
      <c r="E248" s="50">
        <v>400000</v>
      </c>
      <c r="F248" s="50">
        <v>0</v>
      </c>
      <c r="G248" s="19">
        <f t="shared" si="11"/>
        <v>400000</v>
      </c>
      <c r="H248" s="20">
        <f t="shared" si="12"/>
        <v>1</v>
      </c>
      <c r="I248" s="51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</row>
    <row r="249" spans="1:67" s="48" customFormat="1">
      <c r="A249" s="48">
        <v>4</v>
      </c>
      <c r="B249" s="48" t="s">
        <v>30</v>
      </c>
      <c r="C249" s="49" t="s">
        <v>113</v>
      </c>
      <c r="E249" s="50">
        <v>400000</v>
      </c>
      <c r="F249" s="50">
        <v>0</v>
      </c>
      <c r="G249" s="19">
        <f t="shared" si="11"/>
        <v>400000</v>
      </c>
      <c r="H249" s="20">
        <f t="shared" si="12"/>
        <v>1</v>
      </c>
      <c r="I249" s="51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</row>
    <row r="250" spans="1:67" s="48" customFormat="1">
      <c r="A250" s="48">
        <v>42</v>
      </c>
      <c r="B250" s="48" t="s">
        <v>31</v>
      </c>
      <c r="C250" s="49" t="s">
        <v>113</v>
      </c>
      <c r="E250" s="50">
        <v>400000</v>
      </c>
      <c r="F250" s="50">
        <v>0</v>
      </c>
      <c r="G250" s="19">
        <f t="shared" si="11"/>
        <v>400000</v>
      </c>
      <c r="H250" s="20">
        <f t="shared" si="12"/>
        <v>1</v>
      </c>
      <c r="I250" s="51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</row>
    <row r="251" spans="1:67" s="48" customFormat="1">
      <c r="A251" s="48">
        <v>421</v>
      </c>
      <c r="B251" s="48" t="s">
        <v>111</v>
      </c>
      <c r="C251" s="49" t="s">
        <v>113</v>
      </c>
      <c r="E251" s="50">
        <v>400000</v>
      </c>
      <c r="F251" s="50">
        <v>0</v>
      </c>
      <c r="G251" s="19">
        <f t="shared" si="11"/>
        <v>400000</v>
      </c>
      <c r="H251" s="20">
        <f t="shared" si="12"/>
        <v>1</v>
      </c>
      <c r="I251" s="51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</row>
    <row r="252" spans="1:67" s="42" customFormat="1">
      <c r="A252" s="42" t="s">
        <v>119</v>
      </c>
      <c r="C252" s="43"/>
      <c r="E252" s="44">
        <v>500000</v>
      </c>
      <c r="F252" s="44">
        <v>0</v>
      </c>
      <c r="G252" s="45">
        <f t="shared" si="11"/>
        <v>500000</v>
      </c>
      <c r="H252" s="46">
        <f t="shared" si="12"/>
        <v>1</v>
      </c>
      <c r="I252" s="30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</row>
    <row r="253" spans="1:67" s="48" customFormat="1" ht="21">
      <c r="A253" s="48" t="s">
        <v>120</v>
      </c>
      <c r="C253" s="49"/>
      <c r="D253" s="56" t="s">
        <v>1</v>
      </c>
      <c r="E253" s="50">
        <v>500000</v>
      </c>
      <c r="F253" s="50">
        <v>0</v>
      </c>
      <c r="G253" s="19">
        <f t="shared" si="11"/>
        <v>500000</v>
      </c>
      <c r="H253" s="20">
        <f t="shared" si="12"/>
        <v>1</v>
      </c>
      <c r="I253" s="51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</row>
    <row r="254" spans="1:67" s="48" customFormat="1">
      <c r="A254" s="48">
        <v>4</v>
      </c>
      <c r="B254" s="48" t="s">
        <v>30</v>
      </c>
      <c r="C254" s="49" t="s">
        <v>113</v>
      </c>
      <c r="E254" s="50">
        <v>500000</v>
      </c>
      <c r="F254" s="50">
        <v>0</v>
      </c>
      <c r="G254" s="19">
        <f t="shared" si="11"/>
        <v>500000</v>
      </c>
      <c r="H254" s="20">
        <f t="shared" si="12"/>
        <v>1</v>
      </c>
      <c r="I254" s="51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</row>
    <row r="255" spans="1:67" s="48" customFormat="1">
      <c r="A255" s="48">
        <v>42</v>
      </c>
      <c r="B255" s="48" t="s">
        <v>31</v>
      </c>
      <c r="C255" s="49" t="s">
        <v>113</v>
      </c>
      <c r="E255" s="50">
        <v>500000</v>
      </c>
      <c r="F255" s="50">
        <v>0</v>
      </c>
      <c r="G255" s="19">
        <f t="shared" si="11"/>
        <v>500000</v>
      </c>
      <c r="H255" s="20">
        <f t="shared" si="12"/>
        <v>1</v>
      </c>
      <c r="I255" s="51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</row>
    <row r="256" spans="1:67" s="48" customFormat="1">
      <c r="A256" s="48">
        <v>421</v>
      </c>
      <c r="B256" s="48" t="s">
        <v>111</v>
      </c>
      <c r="C256" s="49" t="s">
        <v>113</v>
      </c>
      <c r="E256" s="50">
        <v>500000</v>
      </c>
      <c r="F256" s="50">
        <v>0</v>
      </c>
      <c r="G256" s="19">
        <f t="shared" si="11"/>
        <v>500000</v>
      </c>
      <c r="H256" s="20">
        <f t="shared" si="12"/>
        <v>1</v>
      </c>
      <c r="I256" s="51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</row>
    <row r="257" spans="1:67" s="42" customFormat="1">
      <c r="A257" s="42" t="s">
        <v>121</v>
      </c>
      <c r="C257" s="43"/>
      <c r="E257" s="44">
        <v>450000</v>
      </c>
      <c r="F257" s="44">
        <v>0</v>
      </c>
      <c r="G257" s="45">
        <f t="shared" si="11"/>
        <v>450000</v>
      </c>
      <c r="H257" s="46">
        <f t="shared" si="12"/>
        <v>1</v>
      </c>
      <c r="I257" s="30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</row>
    <row r="258" spans="1:67" s="48" customFormat="1">
      <c r="A258" s="48" t="s">
        <v>122</v>
      </c>
      <c r="C258" s="49"/>
      <c r="E258" s="50">
        <v>450000</v>
      </c>
      <c r="F258" s="50">
        <v>0</v>
      </c>
      <c r="G258" s="19">
        <f t="shared" si="11"/>
        <v>450000</v>
      </c>
      <c r="H258" s="20">
        <f t="shared" si="12"/>
        <v>1</v>
      </c>
      <c r="I258" s="51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</row>
    <row r="259" spans="1:67" s="48" customFormat="1">
      <c r="A259" s="48">
        <v>4</v>
      </c>
      <c r="B259" s="48" t="s">
        <v>30</v>
      </c>
      <c r="C259" s="49" t="s">
        <v>113</v>
      </c>
      <c r="E259" s="50">
        <v>450000</v>
      </c>
      <c r="F259" s="50">
        <v>0</v>
      </c>
      <c r="G259" s="19">
        <f t="shared" si="11"/>
        <v>450000</v>
      </c>
      <c r="H259" s="20">
        <f t="shared" si="12"/>
        <v>1</v>
      </c>
      <c r="I259" s="51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</row>
    <row r="260" spans="1:67" s="48" customFormat="1">
      <c r="A260" s="48">
        <v>42</v>
      </c>
      <c r="B260" s="48" t="s">
        <v>123</v>
      </c>
      <c r="C260" s="49" t="s">
        <v>113</v>
      </c>
      <c r="E260" s="50">
        <v>450000</v>
      </c>
      <c r="F260" s="50">
        <v>0</v>
      </c>
      <c r="G260" s="19">
        <f t="shared" si="11"/>
        <v>450000</v>
      </c>
      <c r="H260" s="20">
        <f t="shared" si="12"/>
        <v>1</v>
      </c>
      <c r="I260" s="51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</row>
    <row r="261" spans="1:67" s="48" customFormat="1">
      <c r="A261" s="48">
        <v>421</v>
      </c>
      <c r="B261" s="48" t="s">
        <v>111</v>
      </c>
      <c r="C261" s="49" t="s">
        <v>113</v>
      </c>
      <c r="E261" s="50">
        <v>450000</v>
      </c>
      <c r="F261" s="50">
        <v>0</v>
      </c>
      <c r="G261" s="19">
        <f t="shared" si="11"/>
        <v>450000</v>
      </c>
      <c r="H261" s="20">
        <f t="shared" si="12"/>
        <v>1</v>
      </c>
      <c r="I261" s="51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</row>
    <row r="262" spans="1:67" s="42" customFormat="1">
      <c r="A262" s="42" t="s">
        <v>124</v>
      </c>
      <c r="C262" s="43"/>
      <c r="E262" s="44">
        <v>100000</v>
      </c>
      <c r="F262" s="44">
        <v>100000</v>
      </c>
      <c r="G262" s="45">
        <f t="shared" si="11"/>
        <v>0</v>
      </c>
      <c r="H262" s="46">
        <f t="shared" si="12"/>
        <v>0</v>
      </c>
      <c r="I262" s="30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</row>
    <row r="263" spans="1:67" s="48" customFormat="1" ht="21">
      <c r="A263" s="67" t="s">
        <v>125</v>
      </c>
      <c r="C263" s="49"/>
      <c r="D263" s="56" t="s">
        <v>1</v>
      </c>
      <c r="E263" s="50">
        <v>100000</v>
      </c>
      <c r="F263" s="50">
        <v>100000</v>
      </c>
      <c r="G263" s="19">
        <f t="shared" si="11"/>
        <v>0</v>
      </c>
      <c r="H263" s="20">
        <f t="shared" si="12"/>
        <v>0</v>
      </c>
      <c r="I263" s="51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</row>
    <row r="264" spans="1:67" s="48" customFormat="1">
      <c r="A264" s="48">
        <v>4</v>
      </c>
      <c r="B264" s="48" t="s">
        <v>30</v>
      </c>
      <c r="C264" s="49" t="s">
        <v>113</v>
      </c>
      <c r="E264" s="50">
        <v>100000</v>
      </c>
      <c r="F264" s="50">
        <v>100000</v>
      </c>
      <c r="G264" s="19">
        <f t="shared" si="11"/>
        <v>0</v>
      </c>
      <c r="H264" s="20">
        <f t="shared" si="12"/>
        <v>0</v>
      </c>
      <c r="I264" s="51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</row>
    <row r="265" spans="1:67" s="48" customFormat="1">
      <c r="A265" s="48">
        <v>42</v>
      </c>
      <c r="B265" s="48" t="s">
        <v>31</v>
      </c>
      <c r="C265" s="49" t="s">
        <v>113</v>
      </c>
      <c r="E265" s="50">
        <v>100000</v>
      </c>
      <c r="F265" s="50">
        <v>100000</v>
      </c>
      <c r="G265" s="19">
        <f t="shared" si="11"/>
        <v>0</v>
      </c>
      <c r="H265" s="20">
        <f t="shared" si="12"/>
        <v>0</v>
      </c>
      <c r="I265" s="51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</row>
    <row r="266" spans="1:67" s="48" customFormat="1">
      <c r="A266" s="48">
        <v>422</v>
      </c>
      <c r="B266" s="48" t="s">
        <v>32</v>
      </c>
      <c r="C266" s="49" t="s">
        <v>113</v>
      </c>
      <c r="E266" s="50">
        <v>100000</v>
      </c>
      <c r="F266" s="50">
        <v>100000</v>
      </c>
      <c r="G266" s="19">
        <f t="shared" si="11"/>
        <v>0</v>
      </c>
      <c r="H266" s="20">
        <f t="shared" si="12"/>
        <v>0</v>
      </c>
      <c r="I266" s="51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</row>
    <row r="267" spans="1:67" s="42" customFormat="1">
      <c r="A267" s="42" t="s">
        <v>126</v>
      </c>
      <c r="C267" s="43"/>
      <c r="E267" s="44">
        <v>326000</v>
      </c>
      <c r="F267" s="44">
        <v>390000</v>
      </c>
      <c r="G267" s="45">
        <f t="shared" si="11"/>
        <v>-64000</v>
      </c>
      <c r="H267" s="46">
        <f t="shared" si="12"/>
        <v>-0.19631901840490798</v>
      </c>
      <c r="I267" s="30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</row>
    <row r="268" spans="1:67" s="48" customFormat="1" ht="21">
      <c r="A268" s="67" t="s">
        <v>125</v>
      </c>
      <c r="C268" s="49"/>
      <c r="D268" s="56" t="s">
        <v>1</v>
      </c>
      <c r="E268" s="50">
        <v>326000</v>
      </c>
      <c r="F268" s="50">
        <v>390000</v>
      </c>
      <c r="G268" s="19">
        <f t="shared" si="11"/>
        <v>-64000</v>
      </c>
      <c r="H268" s="20">
        <f t="shared" si="12"/>
        <v>-0.19631901840490798</v>
      </c>
      <c r="I268" s="51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</row>
    <row r="269" spans="1:67" s="48" customFormat="1">
      <c r="A269" s="48">
        <v>4</v>
      </c>
      <c r="B269" s="48" t="s">
        <v>30</v>
      </c>
      <c r="C269" s="49" t="s">
        <v>16</v>
      </c>
      <c r="E269" s="50">
        <v>326000</v>
      </c>
      <c r="F269" s="50">
        <v>390000</v>
      </c>
      <c r="G269" s="19">
        <f t="shared" si="11"/>
        <v>-64000</v>
      </c>
      <c r="H269" s="20">
        <f t="shared" si="12"/>
        <v>-0.19631901840490798</v>
      </c>
      <c r="I269" s="51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</row>
    <row r="270" spans="1:67" s="48" customFormat="1">
      <c r="A270" s="48">
        <v>42</v>
      </c>
      <c r="B270" s="48" t="s">
        <v>31</v>
      </c>
      <c r="C270" s="49" t="s">
        <v>16</v>
      </c>
      <c r="E270" s="50">
        <v>326000</v>
      </c>
      <c r="F270" s="50">
        <v>390000</v>
      </c>
      <c r="G270" s="19">
        <f t="shared" si="11"/>
        <v>-64000</v>
      </c>
      <c r="H270" s="20">
        <f t="shared" si="12"/>
        <v>-0.19631901840490798</v>
      </c>
      <c r="I270" s="51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</row>
    <row r="271" spans="1:67" s="48" customFormat="1">
      <c r="A271" s="48">
        <v>422</v>
      </c>
      <c r="B271" s="48" t="s">
        <v>32</v>
      </c>
      <c r="C271" s="49" t="s">
        <v>16</v>
      </c>
      <c r="E271" s="50">
        <v>326000</v>
      </c>
      <c r="F271" s="50">
        <v>390000</v>
      </c>
      <c r="G271" s="19">
        <f t="shared" si="11"/>
        <v>-64000</v>
      </c>
      <c r="H271" s="20">
        <f t="shared" si="12"/>
        <v>-0.19631901840490798</v>
      </c>
      <c r="I271" s="51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</row>
    <row r="272" spans="1:67" s="42" customFormat="1">
      <c r="A272" s="42" t="s">
        <v>127</v>
      </c>
      <c r="C272" s="43"/>
      <c r="E272" s="44">
        <v>500000</v>
      </c>
      <c r="F272" s="44">
        <v>180000</v>
      </c>
      <c r="G272" s="45">
        <f t="shared" si="11"/>
        <v>320000</v>
      </c>
      <c r="H272" s="46">
        <f t="shared" si="12"/>
        <v>0.64</v>
      </c>
      <c r="I272" s="30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</row>
    <row r="273" spans="1:67" s="48" customFormat="1" ht="21">
      <c r="A273" s="48" t="s">
        <v>120</v>
      </c>
      <c r="C273" s="49"/>
      <c r="D273" s="56" t="s">
        <v>1</v>
      </c>
      <c r="E273" s="50">
        <v>500000</v>
      </c>
      <c r="F273" s="50">
        <v>180000</v>
      </c>
      <c r="G273" s="19">
        <f t="shared" si="11"/>
        <v>320000</v>
      </c>
      <c r="H273" s="20">
        <f t="shared" si="12"/>
        <v>0.64</v>
      </c>
      <c r="I273" s="51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</row>
    <row r="274" spans="1:67" s="48" customFormat="1">
      <c r="A274" s="48">
        <v>4</v>
      </c>
      <c r="B274" s="48" t="s">
        <v>30</v>
      </c>
      <c r="C274" s="49" t="s">
        <v>128</v>
      </c>
      <c r="E274" s="50">
        <v>500000</v>
      </c>
      <c r="F274" s="50">
        <v>180000</v>
      </c>
      <c r="G274" s="19">
        <f t="shared" si="11"/>
        <v>320000</v>
      </c>
      <c r="H274" s="20">
        <f t="shared" si="12"/>
        <v>0.64</v>
      </c>
      <c r="I274" s="51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</row>
    <row r="275" spans="1:67" s="48" customFormat="1">
      <c r="A275" s="48">
        <v>41</v>
      </c>
      <c r="B275" s="48" t="s">
        <v>116</v>
      </c>
      <c r="C275" s="49" t="s">
        <v>128</v>
      </c>
      <c r="E275" s="50">
        <v>500000</v>
      </c>
      <c r="F275" s="50">
        <v>180000</v>
      </c>
      <c r="G275" s="19">
        <f t="shared" si="11"/>
        <v>320000</v>
      </c>
      <c r="H275" s="20">
        <f t="shared" si="12"/>
        <v>0.64</v>
      </c>
      <c r="I275" s="51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</row>
    <row r="276" spans="1:67" s="48" customFormat="1">
      <c r="A276" s="48">
        <v>412</v>
      </c>
      <c r="B276" s="48" t="s">
        <v>117</v>
      </c>
      <c r="C276" s="49" t="s">
        <v>128</v>
      </c>
      <c r="E276" s="50">
        <v>500000</v>
      </c>
      <c r="F276" s="50">
        <v>180000</v>
      </c>
      <c r="G276" s="19">
        <f t="shared" si="11"/>
        <v>320000</v>
      </c>
      <c r="H276" s="20">
        <f t="shared" si="12"/>
        <v>0.64</v>
      </c>
      <c r="I276" s="51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</row>
    <row r="277" spans="1:67" s="42" customFormat="1">
      <c r="A277" s="42" t="s">
        <v>129</v>
      </c>
      <c r="C277" s="43"/>
      <c r="E277" s="44">
        <v>75000</v>
      </c>
      <c r="F277" s="44">
        <v>0</v>
      </c>
      <c r="G277" s="45">
        <f t="shared" si="11"/>
        <v>75000</v>
      </c>
      <c r="H277" s="46">
        <f t="shared" si="12"/>
        <v>1</v>
      </c>
      <c r="I277" s="30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</row>
    <row r="278" spans="1:67" s="48" customFormat="1" ht="21">
      <c r="A278" s="48" t="s">
        <v>20</v>
      </c>
      <c r="C278" s="49"/>
      <c r="D278" s="56" t="s">
        <v>1</v>
      </c>
      <c r="E278" s="50">
        <v>75000</v>
      </c>
      <c r="F278" s="50">
        <v>0</v>
      </c>
      <c r="G278" s="19">
        <f t="shared" si="11"/>
        <v>75000</v>
      </c>
      <c r="H278" s="20">
        <f t="shared" si="12"/>
        <v>1</v>
      </c>
      <c r="I278" s="51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</row>
    <row r="279" spans="1:67" s="48" customFormat="1">
      <c r="A279" s="48">
        <v>4</v>
      </c>
      <c r="B279" s="48" t="s">
        <v>30</v>
      </c>
      <c r="C279" s="49" t="s">
        <v>16</v>
      </c>
      <c r="E279" s="50">
        <v>75000</v>
      </c>
      <c r="F279" s="50">
        <v>0</v>
      </c>
      <c r="G279" s="19">
        <f t="shared" si="11"/>
        <v>75000</v>
      </c>
      <c r="H279" s="20">
        <f t="shared" si="12"/>
        <v>1</v>
      </c>
      <c r="I279" s="51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</row>
    <row r="280" spans="1:67" s="48" customFormat="1">
      <c r="A280" s="48">
        <v>41</v>
      </c>
      <c r="B280" s="48" t="s">
        <v>116</v>
      </c>
      <c r="C280" s="49" t="s">
        <v>16</v>
      </c>
      <c r="E280" s="50">
        <v>75000</v>
      </c>
      <c r="F280" s="50">
        <v>0</v>
      </c>
      <c r="G280" s="19">
        <f t="shared" si="11"/>
        <v>75000</v>
      </c>
      <c r="H280" s="20">
        <f t="shared" si="12"/>
        <v>1</v>
      </c>
      <c r="I280" s="51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</row>
    <row r="281" spans="1:67" s="48" customFormat="1">
      <c r="A281" s="48">
        <v>411</v>
      </c>
      <c r="B281" s="48" t="s">
        <v>130</v>
      </c>
      <c r="C281" s="49" t="s">
        <v>16</v>
      </c>
      <c r="E281" s="50">
        <v>75000</v>
      </c>
      <c r="F281" s="50">
        <v>0</v>
      </c>
      <c r="G281" s="19">
        <f t="shared" si="11"/>
        <v>75000</v>
      </c>
      <c r="H281" s="20">
        <f t="shared" si="12"/>
        <v>1</v>
      </c>
      <c r="I281" s="51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</row>
    <row r="282" spans="1:67" s="69" customFormat="1">
      <c r="A282" s="42" t="s">
        <v>131</v>
      </c>
      <c r="B282" s="42"/>
      <c r="C282" s="43"/>
      <c r="D282" s="42"/>
      <c r="E282" s="44">
        <v>80000</v>
      </c>
      <c r="F282" s="44">
        <v>80000</v>
      </c>
      <c r="G282" s="45">
        <f t="shared" si="11"/>
        <v>0</v>
      </c>
      <c r="H282" s="46">
        <f t="shared" si="12"/>
        <v>0</v>
      </c>
      <c r="I282" s="30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</row>
    <row r="283" spans="1:67" s="71" customFormat="1" ht="21">
      <c r="A283" s="48" t="s">
        <v>20</v>
      </c>
      <c r="B283" s="48"/>
      <c r="C283" s="49"/>
      <c r="D283" s="56" t="s">
        <v>1</v>
      </c>
      <c r="E283" s="50">
        <v>80000</v>
      </c>
      <c r="F283" s="50">
        <v>80000</v>
      </c>
      <c r="G283" s="19">
        <f t="shared" si="11"/>
        <v>0</v>
      </c>
      <c r="H283" s="20">
        <f t="shared" si="12"/>
        <v>0</v>
      </c>
      <c r="I283" s="51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</row>
    <row r="284" spans="1:67" s="71" customFormat="1">
      <c r="A284" s="48">
        <v>4</v>
      </c>
      <c r="B284" s="48" t="s">
        <v>30</v>
      </c>
      <c r="C284" s="49" t="s">
        <v>113</v>
      </c>
      <c r="D284" s="48"/>
      <c r="E284" s="50">
        <v>80000</v>
      </c>
      <c r="F284" s="50">
        <v>80000</v>
      </c>
      <c r="G284" s="19">
        <f t="shared" si="11"/>
        <v>0</v>
      </c>
      <c r="H284" s="20">
        <f t="shared" si="12"/>
        <v>0</v>
      </c>
      <c r="I284" s="51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</row>
    <row r="285" spans="1:67" s="71" customFormat="1">
      <c r="A285" s="48">
        <v>42</v>
      </c>
      <c r="B285" s="48" t="s">
        <v>31</v>
      </c>
      <c r="C285" s="49" t="s">
        <v>113</v>
      </c>
      <c r="D285" s="48"/>
      <c r="E285" s="50">
        <v>80000</v>
      </c>
      <c r="F285" s="50">
        <v>80000</v>
      </c>
      <c r="G285" s="19">
        <f t="shared" si="11"/>
        <v>0</v>
      </c>
      <c r="H285" s="20">
        <f t="shared" si="12"/>
        <v>0</v>
      </c>
      <c r="I285" s="51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</row>
    <row r="286" spans="1:67" s="71" customFormat="1">
      <c r="A286" s="48">
        <v>421</v>
      </c>
      <c r="B286" s="48" t="s">
        <v>32</v>
      </c>
      <c r="C286" s="49" t="s">
        <v>113</v>
      </c>
      <c r="D286" s="48"/>
      <c r="E286" s="50">
        <v>80000</v>
      </c>
      <c r="F286" s="50">
        <v>80000</v>
      </c>
      <c r="G286" s="19">
        <f t="shared" ref="G286:G349" si="13">E286-F286</f>
        <v>0</v>
      </c>
      <c r="H286" s="20">
        <f t="shared" si="12"/>
        <v>0</v>
      </c>
      <c r="I286" s="51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</row>
    <row r="287" spans="1:67" s="42" customFormat="1">
      <c r="A287" s="42" t="s">
        <v>132</v>
      </c>
      <c r="C287" s="43"/>
      <c r="E287" s="44">
        <v>300000</v>
      </c>
      <c r="F287" s="44">
        <v>0</v>
      </c>
      <c r="G287" s="45">
        <f t="shared" si="13"/>
        <v>300000</v>
      </c>
      <c r="H287" s="46">
        <f t="shared" si="12"/>
        <v>1</v>
      </c>
      <c r="I287" s="30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</row>
    <row r="288" spans="1:67" s="72" customFormat="1">
      <c r="A288" s="84" t="s">
        <v>133</v>
      </c>
      <c r="B288" s="84"/>
      <c r="C288" s="84"/>
      <c r="E288" s="50">
        <v>300000</v>
      </c>
      <c r="F288" s="50">
        <v>0</v>
      </c>
      <c r="G288" s="19">
        <f t="shared" si="13"/>
        <v>300000</v>
      </c>
      <c r="H288" s="20">
        <f t="shared" si="12"/>
        <v>1</v>
      </c>
      <c r="I288" s="51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</row>
    <row r="289" spans="1:67" s="48" customFormat="1">
      <c r="A289" s="48">
        <v>4</v>
      </c>
      <c r="B289" s="48" t="s">
        <v>30</v>
      </c>
      <c r="C289" s="49" t="s">
        <v>16</v>
      </c>
      <c r="E289" s="50">
        <v>300000</v>
      </c>
      <c r="F289" s="50">
        <v>0</v>
      </c>
      <c r="G289" s="19">
        <f t="shared" si="13"/>
        <v>300000</v>
      </c>
      <c r="H289" s="20">
        <f t="shared" si="12"/>
        <v>1</v>
      </c>
      <c r="I289" s="51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</row>
    <row r="290" spans="1:67" s="48" customFormat="1">
      <c r="A290" s="48">
        <v>42</v>
      </c>
      <c r="B290" s="48" t="s">
        <v>123</v>
      </c>
      <c r="C290" s="49" t="s">
        <v>16</v>
      </c>
      <c r="E290" s="50">
        <v>300000</v>
      </c>
      <c r="F290" s="50">
        <v>0</v>
      </c>
      <c r="G290" s="19">
        <f t="shared" si="13"/>
        <v>300000</v>
      </c>
      <c r="H290" s="20">
        <f t="shared" si="12"/>
        <v>1</v>
      </c>
      <c r="I290" s="51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</row>
    <row r="291" spans="1:67" s="48" customFormat="1">
      <c r="A291" s="48">
        <v>421</v>
      </c>
      <c r="B291" s="48" t="s">
        <v>32</v>
      </c>
      <c r="C291" s="49" t="s">
        <v>16</v>
      </c>
      <c r="E291" s="50">
        <v>300000</v>
      </c>
      <c r="F291" s="50">
        <v>0</v>
      </c>
      <c r="G291" s="19">
        <f t="shared" si="13"/>
        <v>300000</v>
      </c>
      <c r="H291" s="20">
        <f t="shared" si="12"/>
        <v>1</v>
      </c>
      <c r="I291" s="51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</row>
    <row r="292" spans="1:67" s="42" customFormat="1">
      <c r="A292" s="42" t="s">
        <v>134</v>
      </c>
      <c r="C292" s="43"/>
      <c r="E292" s="44">
        <v>40000</v>
      </c>
      <c r="F292" s="44">
        <v>0</v>
      </c>
      <c r="G292" s="45">
        <f t="shared" si="13"/>
        <v>40000</v>
      </c>
      <c r="H292" s="46">
        <f t="shared" si="12"/>
        <v>1</v>
      </c>
      <c r="I292" s="30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</row>
    <row r="293" spans="1:67" s="48" customFormat="1" ht="21">
      <c r="A293" s="48" t="s">
        <v>108</v>
      </c>
      <c r="C293" s="49"/>
      <c r="D293" s="56" t="s">
        <v>1</v>
      </c>
      <c r="E293" s="50">
        <v>40000</v>
      </c>
      <c r="F293" s="50">
        <v>0</v>
      </c>
      <c r="G293" s="19">
        <f t="shared" si="13"/>
        <v>40000</v>
      </c>
      <c r="H293" s="20">
        <f t="shared" si="12"/>
        <v>1</v>
      </c>
      <c r="I293" s="51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</row>
    <row r="294" spans="1:67" s="48" customFormat="1">
      <c r="A294" s="48">
        <v>4</v>
      </c>
      <c r="B294" s="48" t="s">
        <v>30</v>
      </c>
      <c r="C294" s="49" t="s">
        <v>16</v>
      </c>
      <c r="E294" s="50">
        <v>40000</v>
      </c>
      <c r="F294" s="50">
        <v>0</v>
      </c>
      <c r="G294" s="19">
        <f t="shared" si="13"/>
        <v>40000</v>
      </c>
      <c r="H294" s="20">
        <f t="shared" si="12"/>
        <v>1</v>
      </c>
      <c r="I294" s="51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</row>
    <row r="295" spans="1:67" s="48" customFormat="1">
      <c r="A295" s="48">
        <v>41</v>
      </c>
      <c r="B295" s="48" t="s">
        <v>116</v>
      </c>
      <c r="C295" s="49" t="s">
        <v>16</v>
      </c>
      <c r="E295" s="50">
        <v>40000</v>
      </c>
      <c r="F295" s="50">
        <v>0</v>
      </c>
      <c r="G295" s="19">
        <f t="shared" si="13"/>
        <v>40000</v>
      </c>
      <c r="H295" s="20">
        <f t="shared" si="12"/>
        <v>1</v>
      </c>
      <c r="I295" s="51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</row>
    <row r="296" spans="1:67" s="48" customFormat="1">
      <c r="A296" s="48">
        <v>411</v>
      </c>
      <c r="B296" s="48" t="s">
        <v>130</v>
      </c>
      <c r="C296" s="49" t="s">
        <v>16</v>
      </c>
      <c r="E296" s="50">
        <v>40000</v>
      </c>
      <c r="F296" s="50">
        <v>0</v>
      </c>
      <c r="G296" s="19">
        <f t="shared" si="13"/>
        <v>40000</v>
      </c>
      <c r="H296" s="20">
        <f t="shared" si="12"/>
        <v>1</v>
      </c>
      <c r="I296" s="51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</row>
    <row r="297" spans="1:67" s="42" customFormat="1">
      <c r="A297" s="42" t="s">
        <v>135</v>
      </c>
      <c r="C297" s="43"/>
      <c r="E297" s="44">
        <v>50000</v>
      </c>
      <c r="F297" s="44">
        <v>0</v>
      </c>
      <c r="G297" s="45">
        <f t="shared" si="13"/>
        <v>50000</v>
      </c>
      <c r="H297" s="46">
        <f t="shared" si="12"/>
        <v>1</v>
      </c>
      <c r="I297" s="30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</row>
    <row r="298" spans="1:67" s="48" customFormat="1" ht="21">
      <c r="A298" s="48" t="s">
        <v>136</v>
      </c>
      <c r="C298" s="49"/>
      <c r="D298" s="56" t="s">
        <v>1</v>
      </c>
      <c r="E298" s="50">
        <v>50000</v>
      </c>
      <c r="F298" s="50">
        <v>0</v>
      </c>
      <c r="G298" s="19">
        <f t="shared" si="13"/>
        <v>50000</v>
      </c>
      <c r="H298" s="20">
        <f t="shared" si="12"/>
        <v>1</v>
      </c>
      <c r="I298" s="51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</row>
    <row r="299" spans="1:67" s="48" customFormat="1">
      <c r="A299" s="48">
        <v>4</v>
      </c>
      <c r="B299" s="48" t="s">
        <v>30</v>
      </c>
      <c r="C299" s="49" t="s">
        <v>137</v>
      </c>
      <c r="E299" s="50">
        <v>50000</v>
      </c>
      <c r="F299" s="50">
        <v>0</v>
      </c>
      <c r="G299" s="19">
        <f t="shared" si="13"/>
        <v>50000</v>
      </c>
      <c r="H299" s="20">
        <f t="shared" si="12"/>
        <v>1</v>
      </c>
      <c r="I299" s="51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</row>
    <row r="300" spans="1:67" s="48" customFormat="1">
      <c r="A300" s="48">
        <v>42</v>
      </c>
      <c r="B300" s="48" t="s">
        <v>31</v>
      </c>
      <c r="C300" s="49" t="s">
        <v>137</v>
      </c>
      <c r="E300" s="50">
        <v>50000</v>
      </c>
      <c r="F300" s="50">
        <v>0</v>
      </c>
      <c r="G300" s="19">
        <f t="shared" si="13"/>
        <v>50000</v>
      </c>
      <c r="H300" s="20">
        <f t="shared" si="12"/>
        <v>1</v>
      </c>
      <c r="I300" s="51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</row>
    <row r="301" spans="1:67" s="48" customFormat="1">
      <c r="A301" s="48">
        <v>421</v>
      </c>
      <c r="B301" s="48" t="s">
        <v>111</v>
      </c>
      <c r="C301" s="49" t="s">
        <v>137</v>
      </c>
      <c r="E301" s="50">
        <v>50000</v>
      </c>
      <c r="F301" s="50">
        <v>0</v>
      </c>
      <c r="G301" s="19">
        <f t="shared" si="13"/>
        <v>50000</v>
      </c>
      <c r="H301" s="20">
        <f t="shared" si="12"/>
        <v>1</v>
      </c>
      <c r="I301" s="51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</row>
    <row r="302" spans="1:67" s="42" customFormat="1">
      <c r="A302" s="42" t="s">
        <v>138</v>
      </c>
      <c r="C302" s="43"/>
      <c r="E302" s="44">
        <v>40000</v>
      </c>
      <c r="F302" s="44">
        <v>0</v>
      </c>
      <c r="G302" s="45">
        <f t="shared" si="13"/>
        <v>40000</v>
      </c>
      <c r="H302" s="46">
        <f t="shared" si="12"/>
        <v>1</v>
      </c>
      <c r="I302" s="30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</row>
    <row r="303" spans="1:67" s="48" customFormat="1" ht="21">
      <c r="A303" s="48" t="s">
        <v>136</v>
      </c>
      <c r="C303" s="49"/>
      <c r="D303" s="56" t="s">
        <v>1</v>
      </c>
      <c r="E303" s="50">
        <v>40000</v>
      </c>
      <c r="F303" s="50">
        <v>0</v>
      </c>
      <c r="G303" s="19">
        <f t="shared" si="13"/>
        <v>40000</v>
      </c>
      <c r="H303" s="20">
        <f t="shared" si="12"/>
        <v>1</v>
      </c>
      <c r="I303" s="51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</row>
    <row r="304" spans="1:67" s="48" customFormat="1">
      <c r="A304" s="48">
        <v>4</v>
      </c>
      <c r="B304" s="48" t="s">
        <v>30</v>
      </c>
      <c r="C304" s="49" t="s">
        <v>137</v>
      </c>
      <c r="E304" s="50">
        <v>40000</v>
      </c>
      <c r="F304" s="50">
        <v>0</v>
      </c>
      <c r="G304" s="19">
        <f t="shared" si="13"/>
        <v>40000</v>
      </c>
      <c r="H304" s="20">
        <f t="shared" si="12"/>
        <v>1</v>
      </c>
      <c r="I304" s="51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</row>
    <row r="305" spans="1:67" s="48" customFormat="1">
      <c r="A305" s="48">
        <v>42</v>
      </c>
      <c r="B305" s="48" t="s">
        <v>31</v>
      </c>
      <c r="C305" s="49" t="s">
        <v>137</v>
      </c>
      <c r="E305" s="50">
        <v>40000</v>
      </c>
      <c r="F305" s="50">
        <v>0</v>
      </c>
      <c r="G305" s="19">
        <f t="shared" si="13"/>
        <v>40000</v>
      </c>
      <c r="H305" s="20">
        <f t="shared" si="12"/>
        <v>1</v>
      </c>
      <c r="I305" s="51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</row>
    <row r="306" spans="1:67" s="48" customFormat="1">
      <c r="A306" s="48">
        <v>421</v>
      </c>
      <c r="B306" s="48" t="s">
        <v>32</v>
      </c>
      <c r="C306" s="49" t="s">
        <v>137</v>
      </c>
      <c r="E306" s="50">
        <v>40000</v>
      </c>
      <c r="F306" s="50">
        <v>0</v>
      </c>
      <c r="G306" s="19">
        <f t="shared" si="13"/>
        <v>40000</v>
      </c>
      <c r="H306" s="20">
        <f t="shared" si="12"/>
        <v>1</v>
      </c>
      <c r="I306" s="51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</row>
    <row r="307" spans="1:67" s="42" customFormat="1">
      <c r="A307" s="42" t="s">
        <v>139</v>
      </c>
      <c r="C307" s="43"/>
      <c r="E307" s="44">
        <f>SUM(E309)</f>
        <v>30000</v>
      </c>
      <c r="F307" s="44">
        <v>20000</v>
      </c>
      <c r="G307" s="45">
        <f t="shared" si="13"/>
        <v>10000</v>
      </c>
      <c r="H307" s="46">
        <f t="shared" ref="H307:H370" si="14">G307/E307</f>
        <v>0.33333333333333331</v>
      </c>
      <c r="I307" s="30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</row>
    <row r="308" spans="1:67" s="48" customFormat="1" ht="21">
      <c r="A308" s="48" t="s">
        <v>136</v>
      </c>
      <c r="B308" s="65"/>
      <c r="C308" s="66"/>
      <c r="D308" s="56" t="s">
        <v>1</v>
      </c>
      <c r="E308" s="50">
        <v>30000</v>
      </c>
      <c r="F308" s="50">
        <v>20000</v>
      </c>
      <c r="G308" s="19">
        <f t="shared" si="13"/>
        <v>10000</v>
      </c>
      <c r="H308" s="20">
        <f t="shared" si="14"/>
        <v>0.33333333333333331</v>
      </c>
      <c r="I308" s="51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</row>
    <row r="309" spans="1:67" s="48" customFormat="1">
      <c r="A309" s="48">
        <v>4</v>
      </c>
      <c r="B309" s="48" t="s">
        <v>30</v>
      </c>
      <c r="C309" s="49" t="s">
        <v>137</v>
      </c>
      <c r="E309" s="50">
        <v>30000</v>
      </c>
      <c r="F309" s="50">
        <v>20000</v>
      </c>
      <c r="G309" s="19">
        <f t="shared" si="13"/>
        <v>10000</v>
      </c>
      <c r="H309" s="20">
        <f t="shared" si="14"/>
        <v>0.33333333333333331</v>
      </c>
      <c r="I309" s="51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</row>
    <row r="310" spans="1:67" s="48" customFormat="1">
      <c r="A310" s="48">
        <v>42</v>
      </c>
      <c r="B310" s="48" t="s">
        <v>31</v>
      </c>
      <c r="C310" s="49" t="s">
        <v>137</v>
      </c>
      <c r="E310" s="50">
        <v>30000</v>
      </c>
      <c r="F310" s="50">
        <v>20000</v>
      </c>
      <c r="G310" s="19">
        <f t="shared" si="13"/>
        <v>10000</v>
      </c>
      <c r="H310" s="20">
        <f t="shared" si="14"/>
        <v>0.33333333333333331</v>
      </c>
      <c r="I310" s="51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</row>
    <row r="311" spans="1:67" s="48" customFormat="1">
      <c r="A311" s="48">
        <v>422</v>
      </c>
      <c r="B311" s="48" t="s">
        <v>84</v>
      </c>
      <c r="C311" s="49" t="s">
        <v>137</v>
      </c>
      <c r="E311" s="50">
        <v>30000</v>
      </c>
      <c r="F311" s="50">
        <v>20000</v>
      </c>
      <c r="G311" s="19">
        <f t="shared" si="13"/>
        <v>10000</v>
      </c>
      <c r="H311" s="20">
        <f t="shared" si="14"/>
        <v>0.33333333333333331</v>
      </c>
      <c r="I311" s="51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</row>
    <row r="312" spans="1:67" s="42" customFormat="1">
      <c r="A312" s="42" t="s">
        <v>140</v>
      </c>
      <c r="C312" s="43"/>
      <c r="E312" s="44">
        <v>20000</v>
      </c>
      <c r="F312" s="44">
        <v>0</v>
      </c>
      <c r="G312" s="45">
        <f t="shared" si="13"/>
        <v>20000</v>
      </c>
      <c r="H312" s="46">
        <f t="shared" si="14"/>
        <v>1</v>
      </c>
      <c r="I312" s="30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</row>
    <row r="313" spans="1:67" s="48" customFormat="1" ht="21">
      <c r="A313" s="48" t="s">
        <v>20</v>
      </c>
      <c r="C313" s="49"/>
      <c r="D313" s="56" t="s">
        <v>1</v>
      </c>
      <c r="E313" s="50">
        <v>20000</v>
      </c>
      <c r="F313" s="50">
        <v>0</v>
      </c>
      <c r="G313" s="19">
        <f t="shared" si="13"/>
        <v>20000</v>
      </c>
      <c r="H313" s="20">
        <f t="shared" si="14"/>
        <v>1</v>
      </c>
      <c r="I313" s="51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</row>
    <row r="314" spans="1:67" s="48" customFormat="1">
      <c r="A314" s="48">
        <v>4</v>
      </c>
      <c r="B314" s="48" t="s">
        <v>30</v>
      </c>
      <c r="C314" s="49" t="s">
        <v>16</v>
      </c>
      <c r="E314" s="50">
        <v>20000</v>
      </c>
      <c r="F314" s="50">
        <v>0</v>
      </c>
      <c r="G314" s="19">
        <f t="shared" si="13"/>
        <v>20000</v>
      </c>
      <c r="H314" s="20">
        <f t="shared" si="14"/>
        <v>1</v>
      </c>
      <c r="I314" s="51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</row>
    <row r="315" spans="1:67" s="48" customFormat="1">
      <c r="A315" s="48">
        <v>41</v>
      </c>
      <c r="B315" s="48" t="s">
        <v>116</v>
      </c>
      <c r="C315" s="49" t="s">
        <v>16</v>
      </c>
      <c r="E315" s="50">
        <v>20000</v>
      </c>
      <c r="F315" s="50">
        <v>0</v>
      </c>
      <c r="G315" s="19">
        <f t="shared" si="13"/>
        <v>20000</v>
      </c>
      <c r="H315" s="20">
        <f t="shared" si="14"/>
        <v>1</v>
      </c>
      <c r="I315" s="51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</row>
    <row r="316" spans="1:67" s="48" customFormat="1">
      <c r="A316" s="48">
        <v>411</v>
      </c>
      <c r="B316" s="48" t="s">
        <v>130</v>
      </c>
      <c r="C316" s="49" t="s">
        <v>16</v>
      </c>
      <c r="E316" s="50">
        <v>20000</v>
      </c>
      <c r="F316" s="50">
        <v>0</v>
      </c>
      <c r="G316" s="19">
        <f t="shared" si="13"/>
        <v>20000</v>
      </c>
      <c r="H316" s="20">
        <f t="shared" si="14"/>
        <v>1</v>
      </c>
      <c r="I316" s="51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</row>
    <row r="317" spans="1:67" s="42" customFormat="1">
      <c r="A317" s="42" t="s">
        <v>141</v>
      </c>
      <c r="C317" s="43"/>
      <c r="E317" s="44">
        <v>80000</v>
      </c>
      <c r="F317" s="44">
        <v>0</v>
      </c>
      <c r="G317" s="45">
        <f t="shared" si="13"/>
        <v>80000</v>
      </c>
      <c r="H317" s="46">
        <f t="shared" si="14"/>
        <v>1</v>
      </c>
      <c r="I317" s="30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</row>
    <row r="318" spans="1:67" s="48" customFormat="1" ht="21">
      <c r="A318" s="48" t="s">
        <v>142</v>
      </c>
      <c r="C318" s="49"/>
      <c r="D318" s="56" t="s">
        <v>1</v>
      </c>
      <c r="E318" s="50">
        <v>80000</v>
      </c>
      <c r="F318" s="50">
        <v>0</v>
      </c>
      <c r="G318" s="19">
        <f t="shared" si="13"/>
        <v>80000</v>
      </c>
      <c r="H318" s="20">
        <f t="shared" si="14"/>
        <v>1</v>
      </c>
      <c r="I318" s="51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</row>
    <row r="319" spans="1:67" s="48" customFormat="1">
      <c r="A319" s="48">
        <v>4</v>
      </c>
      <c r="B319" s="48" t="s">
        <v>30</v>
      </c>
      <c r="C319" s="49" t="s">
        <v>16</v>
      </c>
      <c r="E319" s="50">
        <v>80000</v>
      </c>
      <c r="F319" s="50">
        <v>0</v>
      </c>
      <c r="G319" s="19">
        <f t="shared" si="13"/>
        <v>80000</v>
      </c>
      <c r="H319" s="20">
        <f t="shared" si="14"/>
        <v>1</v>
      </c>
      <c r="I319" s="51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</row>
    <row r="320" spans="1:67" s="48" customFormat="1">
      <c r="A320" s="48">
        <v>42</v>
      </c>
      <c r="B320" s="48" t="s">
        <v>31</v>
      </c>
      <c r="C320" s="49" t="s">
        <v>16</v>
      </c>
      <c r="E320" s="50">
        <v>80000</v>
      </c>
      <c r="F320" s="50">
        <v>0</v>
      </c>
      <c r="G320" s="19">
        <f t="shared" si="13"/>
        <v>80000</v>
      </c>
      <c r="H320" s="20">
        <f t="shared" si="14"/>
        <v>1</v>
      </c>
      <c r="I320" s="51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</row>
    <row r="321" spans="1:67" s="48" customFormat="1">
      <c r="A321" s="48">
        <v>421</v>
      </c>
      <c r="B321" s="48" t="s">
        <v>32</v>
      </c>
      <c r="C321" s="49" t="s">
        <v>16</v>
      </c>
      <c r="E321" s="50">
        <v>80000</v>
      </c>
      <c r="F321" s="50">
        <v>0</v>
      </c>
      <c r="G321" s="19">
        <f t="shared" si="13"/>
        <v>80000</v>
      </c>
      <c r="H321" s="20">
        <f t="shared" si="14"/>
        <v>1</v>
      </c>
      <c r="I321" s="51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</row>
    <row r="322" spans="1:67" s="42" customFormat="1">
      <c r="A322" s="42" t="s">
        <v>143</v>
      </c>
      <c r="C322" s="43"/>
      <c r="E322" s="44">
        <f>SUM(E324)</f>
        <v>20000</v>
      </c>
      <c r="F322" s="44">
        <f>SUM(F324)</f>
        <v>20000</v>
      </c>
      <c r="G322" s="45">
        <f t="shared" si="13"/>
        <v>0</v>
      </c>
      <c r="H322" s="46">
        <f t="shared" si="14"/>
        <v>0</v>
      </c>
      <c r="I322" s="30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</row>
    <row r="323" spans="1:67" s="48" customFormat="1" ht="21">
      <c r="A323" s="48" t="s">
        <v>20</v>
      </c>
      <c r="C323" s="49"/>
      <c r="D323" s="56" t="s">
        <v>1</v>
      </c>
      <c r="E323" s="50">
        <v>20000</v>
      </c>
      <c r="F323" s="50">
        <v>20000</v>
      </c>
      <c r="G323" s="19">
        <f t="shared" si="13"/>
        <v>0</v>
      </c>
      <c r="H323" s="20">
        <f t="shared" si="14"/>
        <v>0</v>
      </c>
      <c r="I323" s="51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</row>
    <row r="324" spans="1:67" s="48" customFormat="1">
      <c r="A324" s="48">
        <v>3</v>
      </c>
      <c r="B324" s="48" t="s">
        <v>15</v>
      </c>
      <c r="C324" s="49" t="s">
        <v>16</v>
      </c>
      <c r="E324" s="50">
        <v>20000</v>
      </c>
      <c r="F324" s="50">
        <v>20000</v>
      </c>
      <c r="G324" s="19">
        <f t="shared" si="13"/>
        <v>0</v>
      </c>
      <c r="H324" s="20">
        <f t="shared" si="14"/>
        <v>0</v>
      </c>
      <c r="I324" s="51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</row>
    <row r="325" spans="1:67" s="48" customFormat="1">
      <c r="A325" s="48">
        <v>32</v>
      </c>
      <c r="B325" s="48" t="s">
        <v>44</v>
      </c>
      <c r="C325" s="49" t="s">
        <v>16</v>
      </c>
      <c r="E325" s="50">
        <v>20000</v>
      </c>
      <c r="F325" s="50">
        <v>20000</v>
      </c>
      <c r="G325" s="19">
        <f t="shared" si="13"/>
        <v>0</v>
      </c>
      <c r="H325" s="20">
        <f t="shared" si="14"/>
        <v>0</v>
      </c>
      <c r="I325" s="51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</row>
    <row r="326" spans="1:67" s="48" customFormat="1">
      <c r="A326" s="48">
        <v>323</v>
      </c>
      <c r="B326" s="48" t="s">
        <v>144</v>
      </c>
      <c r="C326" s="49" t="s">
        <v>16</v>
      </c>
      <c r="E326" s="50">
        <v>20000</v>
      </c>
      <c r="F326" s="50">
        <v>20000</v>
      </c>
      <c r="G326" s="19">
        <f t="shared" si="13"/>
        <v>0</v>
      </c>
      <c r="H326" s="20">
        <f t="shared" si="14"/>
        <v>0</v>
      </c>
      <c r="I326" s="51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</row>
    <row r="327" spans="1:67" s="42" customFormat="1">
      <c r="A327" s="42" t="s">
        <v>145</v>
      </c>
      <c r="C327" s="43"/>
      <c r="E327" s="44">
        <v>0</v>
      </c>
      <c r="F327" s="44">
        <v>50000</v>
      </c>
      <c r="G327" s="45">
        <f t="shared" si="13"/>
        <v>-50000</v>
      </c>
      <c r="H327" s="46" t="e">
        <f t="shared" si="14"/>
        <v>#DIV/0!</v>
      </c>
      <c r="I327" s="30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</row>
    <row r="328" spans="1:67" s="48" customFormat="1">
      <c r="A328" s="48" t="s">
        <v>108</v>
      </c>
      <c r="C328" s="49"/>
      <c r="D328" s="48" t="s">
        <v>1</v>
      </c>
      <c r="E328" s="50">
        <v>0</v>
      </c>
      <c r="F328" s="50">
        <v>50000</v>
      </c>
      <c r="G328" s="19">
        <f t="shared" si="13"/>
        <v>-50000</v>
      </c>
      <c r="H328" s="20" t="e">
        <f t="shared" si="14"/>
        <v>#DIV/0!</v>
      </c>
      <c r="I328" s="51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</row>
    <row r="329" spans="1:67" s="48" customFormat="1">
      <c r="A329" s="48">
        <v>4</v>
      </c>
      <c r="B329" s="48" t="s">
        <v>30</v>
      </c>
      <c r="C329" s="49" t="s">
        <v>109</v>
      </c>
      <c r="E329" s="50">
        <v>0</v>
      </c>
      <c r="F329" s="50">
        <v>50000</v>
      </c>
      <c r="G329" s="19">
        <f t="shared" si="13"/>
        <v>-50000</v>
      </c>
      <c r="H329" s="20" t="e">
        <f t="shared" si="14"/>
        <v>#DIV/0!</v>
      </c>
      <c r="I329" s="51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</row>
    <row r="330" spans="1:67" s="48" customFormat="1">
      <c r="A330" s="48">
        <v>42</v>
      </c>
      <c r="B330" s="48" t="s">
        <v>110</v>
      </c>
      <c r="C330" s="49" t="s">
        <v>109</v>
      </c>
      <c r="E330" s="50">
        <v>0</v>
      </c>
      <c r="F330" s="50">
        <v>50000</v>
      </c>
      <c r="G330" s="19">
        <f t="shared" si="13"/>
        <v>-50000</v>
      </c>
      <c r="H330" s="20" t="e">
        <f t="shared" si="14"/>
        <v>#DIV/0!</v>
      </c>
      <c r="I330" s="51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</row>
    <row r="331" spans="1:67" s="48" customFormat="1">
      <c r="A331" s="48">
        <v>421</v>
      </c>
      <c r="B331" s="48" t="s">
        <v>111</v>
      </c>
      <c r="C331" s="49" t="s">
        <v>109</v>
      </c>
      <c r="E331" s="50">
        <v>0</v>
      </c>
      <c r="F331" s="50">
        <v>50000</v>
      </c>
      <c r="G331" s="19">
        <f t="shared" si="13"/>
        <v>-50000</v>
      </c>
      <c r="H331" s="20" t="e">
        <f t="shared" si="14"/>
        <v>#DIV/0!</v>
      </c>
      <c r="I331" s="51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</row>
    <row r="332" spans="1:67" s="37" customFormat="1" ht="29.1" customHeight="1">
      <c r="A332" s="85" t="s">
        <v>270</v>
      </c>
      <c r="B332" s="85"/>
      <c r="C332" s="38"/>
      <c r="E332" s="39">
        <f>SUM(E333,E341,E346,E351,E356,E361,E366,E371,E376,E381,E386,E391,E397,E402,E408,E413)</f>
        <v>810000</v>
      </c>
      <c r="F332" s="39">
        <f>SUM(F333,F341,F346,F351,F356,F361,F366,F371,F376,F381,F386,F391,F397,F402,F408,F413)</f>
        <v>886000</v>
      </c>
      <c r="G332" s="39">
        <f t="shared" si="13"/>
        <v>-76000</v>
      </c>
      <c r="H332" s="40">
        <f t="shared" si="14"/>
        <v>-9.3827160493827166E-2</v>
      </c>
      <c r="I332" s="40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</row>
    <row r="333" spans="1:67" s="42" customFormat="1">
      <c r="A333" s="42" t="s">
        <v>146</v>
      </c>
      <c r="C333" s="43"/>
      <c r="E333" s="44">
        <v>160000</v>
      </c>
      <c r="F333" s="44">
        <v>150000</v>
      </c>
      <c r="G333" s="45">
        <f t="shared" si="13"/>
        <v>10000</v>
      </c>
      <c r="H333" s="46">
        <f t="shared" si="14"/>
        <v>6.25E-2</v>
      </c>
      <c r="I333" s="30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</row>
    <row r="334" spans="1:67" s="53" customFormat="1">
      <c r="A334" s="53" t="s">
        <v>136</v>
      </c>
      <c r="C334" s="54"/>
      <c r="E334" s="50">
        <v>160000</v>
      </c>
      <c r="F334" s="50">
        <v>150000</v>
      </c>
      <c r="G334" s="19">
        <f t="shared" si="13"/>
        <v>10000</v>
      </c>
      <c r="H334" s="20">
        <f t="shared" si="14"/>
        <v>6.25E-2</v>
      </c>
      <c r="I334" s="51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</row>
    <row r="335" spans="1:67" s="48" customFormat="1">
      <c r="A335" s="48">
        <v>3</v>
      </c>
      <c r="B335" s="48" t="s">
        <v>15</v>
      </c>
      <c r="C335" s="49" t="s">
        <v>113</v>
      </c>
      <c r="E335" s="50">
        <v>160000</v>
      </c>
      <c r="F335" s="50">
        <v>150000</v>
      </c>
      <c r="G335" s="19">
        <f t="shared" si="13"/>
        <v>10000</v>
      </c>
      <c r="H335" s="20">
        <f t="shared" si="14"/>
        <v>6.25E-2</v>
      </c>
      <c r="I335" s="51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</row>
    <row r="336" spans="1:67" s="48" customFormat="1">
      <c r="A336" s="48">
        <v>32</v>
      </c>
      <c r="B336" s="48" t="s">
        <v>44</v>
      </c>
      <c r="C336" s="49" t="s">
        <v>113</v>
      </c>
      <c r="E336" s="50">
        <v>70000</v>
      </c>
      <c r="F336" s="50">
        <v>70000</v>
      </c>
      <c r="G336" s="19">
        <f t="shared" si="13"/>
        <v>0</v>
      </c>
      <c r="H336" s="20">
        <f t="shared" si="14"/>
        <v>0</v>
      </c>
      <c r="I336" s="51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</row>
    <row r="337" spans="1:67" s="48" customFormat="1">
      <c r="A337" s="48">
        <v>322</v>
      </c>
      <c r="B337" s="48" t="s">
        <v>41</v>
      </c>
      <c r="C337" s="49" t="s">
        <v>113</v>
      </c>
      <c r="E337" s="50">
        <v>70000</v>
      </c>
      <c r="F337" s="50">
        <v>70000</v>
      </c>
      <c r="G337" s="19">
        <f t="shared" si="13"/>
        <v>0</v>
      </c>
      <c r="H337" s="20">
        <f t="shared" si="14"/>
        <v>0</v>
      </c>
      <c r="I337" s="51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</row>
    <row r="338" spans="1:67" s="48" customFormat="1">
      <c r="A338" s="48">
        <v>3</v>
      </c>
      <c r="B338" s="48" t="s">
        <v>15</v>
      </c>
      <c r="C338" s="49" t="s">
        <v>113</v>
      </c>
      <c r="E338" s="50">
        <v>90000</v>
      </c>
      <c r="F338" s="50">
        <v>80000</v>
      </c>
      <c r="G338" s="19">
        <f t="shared" si="13"/>
        <v>10000</v>
      </c>
      <c r="H338" s="20">
        <f t="shared" si="14"/>
        <v>0.1111111111111111</v>
      </c>
      <c r="I338" s="51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</row>
    <row r="339" spans="1:67" s="48" customFormat="1">
      <c r="A339" s="48">
        <v>32</v>
      </c>
      <c r="B339" s="48" t="s">
        <v>44</v>
      </c>
      <c r="C339" s="49" t="s">
        <v>113</v>
      </c>
      <c r="E339" s="50">
        <v>90000</v>
      </c>
      <c r="F339" s="50">
        <v>80000</v>
      </c>
      <c r="G339" s="19">
        <f t="shared" si="13"/>
        <v>10000</v>
      </c>
      <c r="H339" s="20">
        <f t="shared" si="14"/>
        <v>0.1111111111111111</v>
      </c>
      <c r="I339" s="51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</row>
    <row r="340" spans="1:67" s="48" customFormat="1">
      <c r="A340" s="48">
        <v>323</v>
      </c>
      <c r="B340" s="48" t="s">
        <v>47</v>
      </c>
      <c r="C340" s="49" t="s">
        <v>113</v>
      </c>
      <c r="E340" s="50">
        <v>90000</v>
      </c>
      <c r="F340" s="50">
        <v>80000</v>
      </c>
      <c r="G340" s="19">
        <f t="shared" si="13"/>
        <v>10000</v>
      </c>
      <c r="H340" s="20">
        <f t="shared" si="14"/>
        <v>0.1111111111111111</v>
      </c>
      <c r="I340" s="51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</row>
    <row r="341" spans="1:67" s="42" customFormat="1">
      <c r="A341" s="42" t="s">
        <v>147</v>
      </c>
      <c r="C341" s="43"/>
      <c r="E341" s="44">
        <v>60000</v>
      </c>
      <c r="F341" s="44">
        <v>60000</v>
      </c>
      <c r="G341" s="45">
        <f t="shared" si="13"/>
        <v>0</v>
      </c>
      <c r="H341" s="46">
        <f t="shared" si="14"/>
        <v>0</v>
      </c>
      <c r="I341" s="30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</row>
    <row r="342" spans="1:67" s="48" customFormat="1">
      <c r="A342" s="48" t="s">
        <v>136</v>
      </c>
      <c r="C342" s="49"/>
      <c r="E342" s="50">
        <v>60000</v>
      </c>
      <c r="F342" s="50">
        <v>60000</v>
      </c>
      <c r="G342" s="19">
        <f t="shared" si="13"/>
        <v>0</v>
      </c>
      <c r="H342" s="20">
        <f t="shared" si="14"/>
        <v>0</v>
      </c>
      <c r="I342" s="51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</row>
    <row r="343" spans="1:67" s="48" customFormat="1">
      <c r="A343" s="48">
        <v>3</v>
      </c>
      <c r="B343" s="48" t="s">
        <v>15</v>
      </c>
      <c r="C343" s="49" t="s">
        <v>113</v>
      </c>
      <c r="E343" s="50">
        <v>60000</v>
      </c>
      <c r="F343" s="50">
        <v>60000</v>
      </c>
      <c r="G343" s="19">
        <f t="shared" si="13"/>
        <v>0</v>
      </c>
      <c r="H343" s="20">
        <f t="shared" si="14"/>
        <v>0</v>
      </c>
      <c r="I343" s="51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</row>
    <row r="344" spans="1:67" s="48" customFormat="1">
      <c r="A344" s="48">
        <v>32</v>
      </c>
      <c r="B344" s="48" t="s">
        <v>44</v>
      </c>
      <c r="C344" s="49" t="s">
        <v>113</v>
      </c>
      <c r="E344" s="50">
        <v>60000</v>
      </c>
      <c r="F344" s="50">
        <v>60000</v>
      </c>
      <c r="G344" s="19">
        <f t="shared" si="13"/>
        <v>0</v>
      </c>
      <c r="H344" s="20">
        <f t="shared" si="14"/>
        <v>0</v>
      </c>
      <c r="I344" s="51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</row>
    <row r="345" spans="1:67" s="48" customFormat="1">
      <c r="A345" s="48">
        <v>323</v>
      </c>
      <c r="B345" s="48" t="s">
        <v>47</v>
      </c>
      <c r="C345" s="49" t="s">
        <v>113</v>
      </c>
      <c r="E345" s="50">
        <v>60000</v>
      </c>
      <c r="F345" s="50">
        <v>60000</v>
      </c>
      <c r="G345" s="19">
        <f t="shared" si="13"/>
        <v>0</v>
      </c>
      <c r="H345" s="20">
        <f t="shared" si="14"/>
        <v>0</v>
      </c>
      <c r="I345" s="51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</row>
    <row r="346" spans="1:67" s="42" customFormat="1">
      <c r="A346" s="42" t="s">
        <v>148</v>
      </c>
      <c r="C346" s="43"/>
      <c r="E346" s="44">
        <v>80000</v>
      </c>
      <c r="F346" s="44">
        <v>85000</v>
      </c>
      <c r="G346" s="45">
        <f t="shared" si="13"/>
        <v>-5000</v>
      </c>
      <c r="H346" s="46">
        <f t="shared" si="14"/>
        <v>-6.25E-2</v>
      </c>
      <c r="I346" s="30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</row>
    <row r="347" spans="1:67" s="48" customFormat="1">
      <c r="A347" s="48" t="s">
        <v>136</v>
      </c>
      <c r="C347" s="49"/>
      <c r="E347" s="50">
        <v>80000</v>
      </c>
      <c r="F347" s="50">
        <v>85000</v>
      </c>
      <c r="G347" s="19">
        <f t="shared" si="13"/>
        <v>-5000</v>
      </c>
      <c r="H347" s="20">
        <f t="shared" si="14"/>
        <v>-6.25E-2</v>
      </c>
      <c r="I347" s="51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</row>
    <row r="348" spans="1:67" s="48" customFormat="1">
      <c r="A348" s="48">
        <v>3</v>
      </c>
      <c r="B348" s="48" t="s">
        <v>15</v>
      </c>
      <c r="C348" s="49" t="s">
        <v>113</v>
      </c>
      <c r="E348" s="50">
        <v>80000</v>
      </c>
      <c r="F348" s="50">
        <v>85000</v>
      </c>
      <c r="G348" s="19">
        <f t="shared" si="13"/>
        <v>-5000</v>
      </c>
      <c r="H348" s="20">
        <f t="shared" si="14"/>
        <v>-6.25E-2</v>
      </c>
      <c r="I348" s="51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</row>
    <row r="349" spans="1:67" s="48" customFormat="1">
      <c r="A349" s="48">
        <v>32</v>
      </c>
      <c r="B349" s="48" t="s">
        <v>44</v>
      </c>
      <c r="C349" s="49" t="s">
        <v>113</v>
      </c>
      <c r="E349" s="50">
        <v>80000</v>
      </c>
      <c r="F349" s="50">
        <v>85000</v>
      </c>
      <c r="G349" s="19">
        <f t="shared" si="13"/>
        <v>-5000</v>
      </c>
      <c r="H349" s="20">
        <f t="shared" si="14"/>
        <v>-6.25E-2</v>
      </c>
      <c r="I349" s="51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</row>
    <row r="350" spans="1:67" s="48" customFormat="1">
      <c r="A350" s="48">
        <v>323</v>
      </c>
      <c r="B350" s="48" t="s">
        <v>47</v>
      </c>
      <c r="C350" s="49" t="s">
        <v>113</v>
      </c>
      <c r="E350" s="50">
        <v>80000</v>
      </c>
      <c r="F350" s="50">
        <v>85000</v>
      </c>
      <c r="G350" s="19">
        <f t="shared" ref="G350:G413" si="15">E350-F350</f>
        <v>-5000</v>
      </c>
      <c r="H350" s="20">
        <f t="shared" si="14"/>
        <v>-6.25E-2</v>
      </c>
      <c r="I350" s="51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</row>
    <row r="351" spans="1:67" s="42" customFormat="1">
      <c r="A351" s="42" t="s">
        <v>149</v>
      </c>
      <c r="C351" s="43"/>
      <c r="E351" s="44">
        <v>5000</v>
      </c>
      <c r="F351" s="44">
        <v>0</v>
      </c>
      <c r="G351" s="45">
        <f t="shared" si="15"/>
        <v>5000</v>
      </c>
      <c r="H351" s="46">
        <f t="shared" si="14"/>
        <v>1</v>
      </c>
      <c r="I351" s="30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</row>
    <row r="352" spans="1:67" s="48" customFormat="1">
      <c r="A352" s="48" t="s">
        <v>136</v>
      </c>
      <c r="C352" s="49"/>
      <c r="E352" s="50">
        <v>5000</v>
      </c>
      <c r="F352" s="50">
        <v>0</v>
      </c>
      <c r="G352" s="19">
        <f t="shared" si="15"/>
        <v>5000</v>
      </c>
      <c r="H352" s="20">
        <f t="shared" si="14"/>
        <v>1</v>
      </c>
      <c r="I352" s="51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</row>
    <row r="353" spans="1:67" s="48" customFormat="1">
      <c r="A353" s="48">
        <v>3</v>
      </c>
      <c r="B353" s="48" t="s">
        <v>15</v>
      </c>
      <c r="C353" s="49" t="s">
        <v>113</v>
      </c>
      <c r="E353" s="50">
        <v>5000</v>
      </c>
      <c r="F353" s="50">
        <v>0</v>
      </c>
      <c r="G353" s="19">
        <f t="shared" si="15"/>
        <v>5000</v>
      </c>
      <c r="H353" s="20">
        <f t="shared" si="14"/>
        <v>1</v>
      </c>
      <c r="I353" s="51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</row>
    <row r="354" spans="1:67" s="48" customFormat="1">
      <c r="A354" s="48">
        <v>32</v>
      </c>
      <c r="B354" s="48" t="s">
        <v>44</v>
      </c>
      <c r="C354" s="49" t="s">
        <v>113</v>
      </c>
      <c r="E354" s="50">
        <v>5000</v>
      </c>
      <c r="F354" s="50">
        <v>0</v>
      </c>
      <c r="G354" s="19">
        <f t="shared" si="15"/>
        <v>5000</v>
      </c>
      <c r="H354" s="20">
        <f t="shared" si="14"/>
        <v>1</v>
      </c>
      <c r="I354" s="51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</row>
    <row r="355" spans="1:67" s="48" customFormat="1">
      <c r="A355" s="48">
        <v>323</v>
      </c>
      <c r="B355" s="48" t="s">
        <v>47</v>
      </c>
      <c r="C355" s="49" t="s">
        <v>113</v>
      </c>
      <c r="E355" s="50">
        <v>5000</v>
      </c>
      <c r="F355" s="50">
        <v>0</v>
      </c>
      <c r="G355" s="19">
        <f t="shared" si="15"/>
        <v>5000</v>
      </c>
      <c r="H355" s="20">
        <f t="shared" si="14"/>
        <v>1</v>
      </c>
      <c r="I355" s="51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</row>
    <row r="356" spans="1:67" s="42" customFormat="1">
      <c r="A356" s="42" t="s">
        <v>150</v>
      </c>
      <c r="C356" s="43"/>
      <c r="E356" s="44">
        <f>SUM(E358)</f>
        <v>60000</v>
      </c>
      <c r="F356" s="44">
        <v>40000</v>
      </c>
      <c r="G356" s="45">
        <f t="shared" si="15"/>
        <v>20000</v>
      </c>
      <c r="H356" s="46">
        <f t="shared" si="14"/>
        <v>0.33333333333333331</v>
      </c>
      <c r="I356" s="30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</row>
    <row r="357" spans="1:67" s="53" customFormat="1">
      <c r="A357" s="53" t="s">
        <v>136</v>
      </c>
      <c r="C357" s="54"/>
      <c r="E357" s="55">
        <v>60000</v>
      </c>
      <c r="F357" s="55">
        <v>40000</v>
      </c>
      <c r="G357" s="19">
        <f t="shared" si="15"/>
        <v>20000</v>
      </c>
      <c r="H357" s="20">
        <f t="shared" si="14"/>
        <v>0.33333333333333331</v>
      </c>
      <c r="I357" s="51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</row>
    <row r="358" spans="1:67" s="48" customFormat="1">
      <c r="A358" s="48">
        <v>3</v>
      </c>
      <c r="B358" s="48" t="s">
        <v>15</v>
      </c>
      <c r="C358" s="49" t="s">
        <v>113</v>
      </c>
      <c r="E358" s="55">
        <v>60000</v>
      </c>
      <c r="F358" s="55">
        <v>40000</v>
      </c>
      <c r="G358" s="19">
        <f t="shared" si="15"/>
        <v>20000</v>
      </c>
      <c r="H358" s="20">
        <f t="shared" si="14"/>
        <v>0.33333333333333331</v>
      </c>
      <c r="I358" s="51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</row>
    <row r="359" spans="1:67" s="48" customFormat="1">
      <c r="A359" s="48">
        <v>32</v>
      </c>
      <c r="B359" s="48" t="s">
        <v>44</v>
      </c>
      <c r="C359" s="49" t="s">
        <v>113</v>
      </c>
      <c r="E359" s="55">
        <v>60000</v>
      </c>
      <c r="F359" s="55">
        <v>40000</v>
      </c>
      <c r="G359" s="19">
        <f t="shared" si="15"/>
        <v>20000</v>
      </c>
      <c r="H359" s="20">
        <f t="shared" si="14"/>
        <v>0.33333333333333331</v>
      </c>
      <c r="I359" s="51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</row>
    <row r="360" spans="1:67" s="48" customFormat="1">
      <c r="A360" s="48">
        <v>323</v>
      </c>
      <c r="B360" s="48" t="s">
        <v>47</v>
      </c>
      <c r="C360" s="49" t="s">
        <v>113</v>
      </c>
      <c r="E360" s="55">
        <v>60000</v>
      </c>
      <c r="F360" s="55">
        <v>40000</v>
      </c>
      <c r="G360" s="19">
        <f t="shared" si="15"/>
        <v>20000</v>
      </c>
      <c r="H360" s="20">
        <f t="shared" si="14"/>
        <v>0.33333333333333331</v>
      </c>
      <c r="I360" s="51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</row>
    <row r="361" spans="1:67" s="42" customFormat="1">
      <c r="A361" s="42" t="s">
        <v>151</v>
      </c>
      <c r="C361" s="43"/>
      <c r="E361" s="44">
        <v>30000</v>
      </c>
      <c r="F361" s="44">
        <v>5000</v>
      </c>
      <c r="G361" s="45">
        <f t="shared" si="15"/>
        <v>25000</v>
      </c>
      <c r="H361" s="46">
        <f t="shared" si="14"/>
        <v>0.83333333333333337</v>
      </c>
      <c r="I361" s="30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</row>
    <row r="362" spans="1:67" s="48" customFormat="1">
      <c r="A362" s="48" t="s">
        <v>20</v>
      </c>
      <c r="C362" s="49" t="s">
        <v>113</v>
      </c>
      <c r="D362" s="48" t="s">
        <v>1</v>
      </c>
      <c r="E362" s="50">
        <v>30000</v>
      </c>
      <c r="F362" s="50">
        <v>5000</v>
      </c>
      <c r="G362" s="19">
        <f t="shared" si="15"/>
        <v>25000</v>
      </c>
      <c r="H362" s="20">
        <f t="shared" si="14"/>
        <v>0.83333333333333337</v>
      </c>
      <c r="I362" s="51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</row>
    <row r="363" spans="1:67" s="48" customFormat="1">
      <c r="A363" s="48">
        <v>3</v>
      </c>
      <c r="B363" s="48" t="s">
        <v>15</v>
      </c>
      <c r="C363" s="49" t="s">
        <v>113</v>
      </c>
      <c r="E363" s="50">
        <v>30000</v>
      </c>
      <c r="F363" s="50">
        <v>5000</v>
      </c>
      <c r="G363" s="19">
        <f t="shared" si="15"/>
        <v>25000</v>
      </c>
      <c r="H363" s="20">
        <f t="shared" si="14"/>
        <v>0.83333333333333337</v>
      </c>
      <c r="I363" s="51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</row>
    <row r="364" spans="1:67" s="48" customFormat="1">
      <c r="A364" s="48">
        <v>32</v>
      </c>
      <c r="B364" s="48" t="s">
        <v>44</v>
      </c>
      <c r="C364" s="49" t="s">
        <v>113</v>
      </c>
      <c r="E364" s="50">
        <v>30000</v>
      </c>
      <c r="F364" s="50">
        <v>5000</v>
      </c>
      <c r="G364" s="19">
        <f t="shared" si="15"/>
        <v>25000</v>
      </c>
      <c r="H364" s="20">
        <f t="shared" si="14"/>
        <v>0.83333333333333337</v>
      </c>
      <c r="I364" s="51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</row>
    <row r="365" spans="1:67" s="48" customFormat="1">
      <c r="A365" s="48">
        <v>322</v>
      </c>
      <c r="B365" s="48" t="s">
        <v>41</v>
      </c>
      <c r="C365" s="49" t="s">
        <v>113</v>
      </c>
      <c r="E365" s="50">
        <v>30000</v>
      </c>
      <c r="F365" s="50">
        <v>5000</v>
      </c>
      <c r="G365" s="19">
        <f t="shared" si="15"/>
        <v>25000</v>
      </c>
      <c r="H365" s="20">
        <f t="shared" si="14"/>
        <v>0.83333333333333337</v>
      </c>
      <c r="I365" s="51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</row>
    <row r="366" spans="1:67" s="42" customFormat="1">
      <c r="A366" s="42" t="s">
        <v>152</v>
      </c>
      <c r="C366" s="43"/>
      <c r="E366" s="44">
        <f>SUM(E368)</f>
        <v>15000</v>
      </c>
      <c r="F366" s="44">
        <v>5000</v>
      </c>
      <c r="G366" s="45">
        <f t="shared" si="15"/>
        <v>10000</v>
      </c>
      <c r="H366" s="46">
        <f t="shared" si="14"/>
        <v>0.66666666666666663</v>
      </c>
      <c r="I366" s="30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</row>
    <row r="367" spans="1:67" s="48" customFormat="1" ht="21">
      <c r="A367" s="48" t="s">
        <v>20</v>
      </c>
      <c r="C367" s="49"/>
      <c r="D367" s="56" t="s">
        <v>1</v>
      </c>
      <c r="E367" s="50">
        <v>15000</v>
      </c>
      <c r="F367" s="50">
        <v>5000</v>
      </c>
      <c r="G367" s="19">
        <f t="shared" si="15"/>
        <v>10000</v>
      </c>
      <c r="H367" s="20">
        <f t="shared" si="14"/>
        <v>0.66666666666666663</v>
      </c>
      <c r="I367" s="51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</row>
    <row r="368" spans="1:67" s="48" customFormat="1">
      <c r="A368" s="48">
        <v>3</v>
      </c>
      <c r="B368" s="48" t="s">
        <v>15</v>
      </c>
      <c r="C368" s="49" t="s">
        <v>113</v>
      </c>
      <c r="E368" s="50">
        <f>SUM(E369)</f>
        <v>15000</v>
      </c>
      <c r="F368" s="50">
        <v>5000</v>
      </c>
      <c r="G368" s="19">
        <f t="shared" si="15"/>
        <v>10000</v>
      </c>
      <c r="H368" s="20">
        <f t="shared" si="14"/>
        <v>0.66666666666666663</v>
      </c>
      <c r="I368" s="51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</row>
    <row r="369" spans="1:67" s="48" customFormat="1">
      <c r="A369" s="48">
        <v>32</v>
      </c>
      <c r="B369" s="48" t="s">
        <v>44</v>
      </c>
      <c r="C369" s="49" t="s">
        <v>113</v>
      </c>
      <c r="E369" s="50">
        <f>SUM(E370)</f>
        <v>15000</v>
      </c>
      <c r="F369" s="50">
        <v>5000</v>
      </c>
      <c r="G369" s="19">
        <f t="shared" si="15"/>
        <v>10000</v>
      </c>
      <c r="H369" s="20">
        <f t="shared" si="14"/>
        <v>0.66666666666666663</v>
      </c>
      <c r="I369" s="51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</row>
    <row r="370" spans="1:67" s="48" customFormat="1">
      <c r="A370" s="48">
        <v>322</v>
      </c>
      <c r="B370" s="48" t="s">
        <v>153</v>
      </c>
      <c r="C370" s="49" t="s">
        <v>113</v>
      </c>
      <c r="E370" s="50">
        <v>15000</v>
      </c>
      <c r="F370" s="50">
        <v>5000</v>
      </c>
      <c r="G370" s="19">
        <f t="shared" si="15"/>
        <v>10000</v>
      </c>
      <c r="H370" s="20">
        <f t="shared" si="14"/>
        <v>0.66666666666666663</v>
      </c>
      <c r="I370" s="51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</row>
    <row r="371" spans="1:67" s="42" customFormat="1">
      <c r="A371" s="42" t="s">
        <v>154</v>
      </c>
      <c r="C371" s="43"/>
      <c r="E371" s="44">
        <f>SUM(E373)</f>
        <v>20000</v>
      </c>
      <c r="F371" s="44">
        <v>0</v>
      </c>
      <c r="G371" s="45">
        <f t="shared" si="15"/>
        <v>20000</v>
      </c>
      <c r="H371" s="46">
        <f t="shared" ref="H371:H412" si="16">G371/E371</f>
        <v>1</v>
      </c>
      <c r="I371" s="30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</row>
    <row r="372" spans="1:67" s="48" customFormat="1" ht="21">
      <c r="A372" s="48" t="s">
        <v>108</v>
      </c>
      <c r="C372" s="49"/>
      <c r="D372" s="56" t="s">
        <v>1</v>
      </c>
      <c r="E372" s="50">
        <v>20000</v>
      </c>
      <c r="F372" s="50">
        <v>0</v>
      </c>
      <c r="G372" s="19">
        <f t="shared" si="15"/>
        <v>20000</v>
      </c>
      <c r="H372" s="20">
        <f t="shared" si="16"/>
        <v>1</v>
      </c>
      <c r="I372" s="51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</row>
    <row r="373" spans="1:67" s="48" customFormat="1">
      <c r="A373" s="48">
        <v>3</v>
      </c>
      <c r="B373" s="48" t="s">
        <v>15</v>
      </c>
      <c r="C373" s="49" t="s">
        <v>105</v>
      </c>
      <c r="E373" s="50">
        <f>SUM(E374)</f>
        <v>20000</v>
      </c>
      <c r="F373" s="50">
        <v>0</v>
      </c>
      <c r="G373" s="19">
        <f t="shared" si="15"/>
        <v>20000</v>
      </c>
      <c r="H373" s="20">
        <f t="shared" si="16"/>
        <v>1</v>
      </c>
      <c r="I373" s="51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</row>
    <row r="374" spans="1:67" s="48" customFormat="1">
      <c r="A374" s="48">
        <v>32</v>
      </c>
      <c r="B374" s="48" t="s">
        <v>44</v>
      </c>
      <c r="C374" s="49" t="s">
        <v>105</v>
      </c>
      <c r="E374" s="50">
        <f>SUM(E375)</f>
        <v>20000</v>
      </c>
      <c r="F374" s="50">
        <v>0</v>
      </c>
      <c r="G374" s="19">
        <f t="shared" si="15"/>
        <v>20000</v>
      </c>
      <c r="H374" s="20">
        <f t="shared" si="16"/>
        <v>1</v>
      </c>
      <c r="I374" s="51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</row>
    <row r="375" spans="1:67" s="48" customFormat="1">
      <c r="A375" s="48">
        <v>323</v>
      </c>
      <c r="B375" s="48" t="s">
        <v>47</v>
      </c>
      <c r="C375" s="49" t="s">
        <v>105</v>
      </c>
      <c r="E375" s="50">
        <v>20000</v>
      </c>
      <c r="F375" s="50">
        <v>0</v>
      </c>
      <c r="G375" s="19">
        <f t="shared" si="15"/>
        <v>20000</v>
      </c>
      <c r="H375" s="20">
        <f t="shared" si="16"/>
        <v>1</v>
      </c>
      <c r="I375" s="51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</row>
    <row r="376" spans="1:67" s="42" customFormat="1">
      <c r="A376" s="42" t="s">
        <v>155</v>
      </c>
      <c r="C376" s="43"/>
      <c r="E376" s="44">
        <f>SUM(E378)</f>
        <v>110000</v>
      </c>
      <c r="F376" s="44">
        <v>135000</v>
      </c>
      <c r="G376" s="45">
        <f t="shared" si="15"/>
        <v>-25000</v>
      </c>
      <c r="H376" s="46">
        <f t="shared" si="16"/>
        <v>-0.22727272727272727</v>
      </c>
      <c r="I376" s="30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</row>
    <row r="377" spans="1:67" s="48" customFormat="1">
      <c r="A377" s="48" t="s">
        <v>156</v>
      </c>
      <c r="C377" s="49"/>
      <c r="E377" s="50">
        <v>110000</v>
      </c>
      <c r="F377" s="50">
        <v>135000</v>
      </c>
      <c r="G377" s="19">
        <f t="shared" si="15"/>
        <v>-25000</v>
      </c>
      <c r="H377" s="20">
        <f t="shared" si="16"/>
        <v>-0.22727272727272727</v>
      </c>
      <c r="I377" s="51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</row>
    <row r="378" spans="1:67" s="48" customFormat="1">
      <c r="A378" s="48">
        <v>3</v>
      </c>
      <c r="B378" s="48" t="s">
        <v>15</v>
      </c>
      <c r="C378" s="49" t="s">
        <v>137</v>
      </c>
      <c r="E378" s="50">
        <f>SUM(E379)</f>
        <v>110000</v>
      </c>
      <c r="F378" s="50">
        <v>135000</v>
      </c>
      <c r="G378" s="19">
        <f t="shared" si="15"/>
        <v>-25000</v>
      </c>
      <c r="H378" s="20">
        <f t="shared" si="16"/>
        <v>-0.22727272727272727</v>
      </c>
      <c r="I378" s="51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</row>
    <row r="379" spans="1:67" s="48" customFormat="1">
      <c r="A379" s="48">
        <v>32</v>
      </c>
      <c r="B379" s="48" t="s">
        <v>44</v>
      </c>
      <c r="C379" s="49" t="s">
        <v>137</v>
      </c>
      <c r="E379" s="50">
        <f>SUM(E380)</f>
        <v>110000</v>
      </c>
      <c r="F379" s="50">
        <v>135000</v>
      </c>
      <c r="G379" s="19">
        <f t="shared" si="15"/>
        <v>-25000</v>
      </c>
      <c r="H379" s="20">
        <f t="shared" si="16"/>
        <v>-0.22727272727272727</v>
      </c>
      <c r="I379" s="51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</row>
    <row r="380" spans="1:67" s="48" customFormat="1">
      <c r="A380" s="48">
        <v>323</v>
      </c>
      <c r="B380" s="48" t="s">
        <v>47</v>
      </c>
      <c r="C380" s="49" t="s">
        <v>137</v>
      </c>
      <c r="E380" s="50">
        <v>110000</v>
      </c>
      <c r="F380" s="50">
        <v>135000</v>
      </c>
      <c r="G380" s="19">
        <f t="shared" si="15"/>
        <v>-25000</v>
      </c>
      <c r="H380" s="20">
        <f t="shared" si="16"/>
        <v>-0.22727272727272727</v>
      </c>
      <c r="I380" s="51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</row>
    <row r="381" spans="1:67" s="42" customFormat="1">
      <c r="A381" s="42" t="s">
        <v>157</v>
      </c>
      <c r="C381" s="43"/>
      <c r="E381" s="44">
        <f>SUM(E383,)</f>
        <v>10000</v>
      </c>
      <c r="F381" s="44">
        <v>10000</v>
      </c>
      <c r="G381" s="45">
        <f t="shared" si="15"/>
        <v>0</v>
      </c>
      <c r="H381" s="46">
        <f t="shared" si="16"/>
        <v>0</v>
      </c>
      <c r="I381" s="30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</row>
    <row r="382" spans="1:67" s="48" customFormat="1">
      <c r="A382" s="48" t="s">
        <v>20</v>
      </c>
      <c r="C382" s="49"/>
      <c r="E382" s="50">
        <v>10000</v>
      </c>
      <c r="F382" s="50">
        <v>10000</v>
      </c>
      <c r="G382" s="19">
        <f t="shared" si="15"/>
        <v>0</v>
      </c>
      <c r="H382" s="20">
        <f t="shared" si="16"/>
        <v>0</v>
      </c>
      <c r="I382" s="51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</row>
    <row r="383" spans="1:67" s="48" customFormat="1">
      <c r="A383" s="48">
        <v>3</v>
      </c>
      <c r="B383" s="48" t="s">
        <v>15</v>
      </c>
      <c r="C383" s="49" t="s">
        <v>137</v>
      </c>
      <c r="E383" s="50">
        <f>SUM(E384)</f>
        <v>10000</v>
      </c>
      <c r="F383" s="50">
        <v>10000</v>
      </c>
      <c r="G383" s="19">
        <f t="shared" si="15"/>
        <v>0</v>
      </c>
      <c r="H383" s="20">
        <f t="shared" si="16"/>
        <v>0</v>
      </c>
      <c r="I383" s="51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</row>
    <row r="384" spans="1:67" s="48" customFormat="1">
      <c r="A384" s="48">
        <v>32</v>
      </c>
      <c r="B384" s="48" t="s">
        <v>44</v>
      </c>
      <c r="C384" s="49" t="s">
        <v>137</v>
      </c>
      <c r="E384" s="50">
        <f>SUM(E385)</f>
        <v>10000</v>
      </c>
      <c r="F384" s="50">
        <v>10000</v>
      </c>
      <c r="G384" s="19">
        <f t="shared" si="15"/>
        <v>0</v>
      </c>
      <c r="H384" s="20">
        <f t="shared" si="16"/>
        <v>0</v>
      </c>
      <c r="I384" s="51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</row>
    <row r="385" spans="1:67" s="48" customFormat="1">
      <c r="A385" s="48">
        <v>322</v>
      </c>
      <c r="B385" s="48" t="s">
        <v>41</v>
      </c>
      <c r="C385" s="49" t="s">
        <v>137</v>
      </c>
      <c r="E385" s="50">
        <v>10000</v>
      </c>
      <c r="F385" s="50">
        <v>10000</v>
      </c>
      <c r="G385" s="19">
        <f t="shared" si="15"/>
        <v>0</v>
      </c>
      <c r="H385" s="20">
        <f t="shared" si="16"/>
        <v>0</v>
      </c>
      <c r="I385" s="51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</row>
    <row r="386" spans="1:67" s="42" customFormat="1">
      <c r="A386" s="42" t="s">
        <v>158</v>
      </c>
      <c r="C386" s="43"/>
      <c r="E386" s="44">
        <v>30000</v>
      </c>
      <c r="F386" s="44">
        <v>0</v>
      </c>
      <c r="G386" s="45">
        <f t="shared" si="15"/>
        <v>30000</v>
      </c>
      <c r="H386" s="46">
        <f t="shared" si="16"/>
        <v>1</v>
      </c>
      <c r="I386" s="30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</row>
    <row r="387" spans="1:67" s="48" customFormat="1">
      <c r="A387" s="48" t="s">
        <v>159</v>
      </c>
      <c r="C387" s="49"/>
      <c r="E387" s="50">
        <v>30000</v>
      </c>
      <c r="F387" s="50">
        <v>0</v>
      </c>
      <c r="G387" s="19">
        <f t="shared" si="15"/>
        <v>30000</v>
      </c>
      <c r="H387" s="20">
        <f t="shared" si="16"/>
        <v>1</v>
      </c>
      <c r="I387" s="51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</row>
    <row r="388" spans="1:67" s="48" customFormat="1">
      <c r="A388" s="48">
        <v>3</v>
      </c>
      <c r="B388" s="48" t="s">
        <v>15</v>
      </c>
      <c r="C388" s="49" t="s">
        <v>16</v>
      </c>
      <c r="E388" s="50">
        <v>30000</v>
      </c>
      <c r="F388" s="50">
        <v>0</v>
      </c>
      <c r="G388" s="19">
        <f t="shared" si="15"/>
        <v>30000</v>
      </c>
      <c r="H388" s="20">
        <f t="shared" si="16"/>
        <v>1</v>
      </c>
      <c r="I388" s="51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</row>
    <row r="389" spans="1:67" s="48" customFormat="1">
      <c r="A389" s="48">
        <v>32</v>
      </c>
      <c r="B389" s="48" t="s">
        <v>44</v>
      </c>
      <c r="C389" s="49" t="s">
        <v>16</v>
      </c>
      <c r="E389" s="50">
        <v>30000</v>
      </c>
      <c r="F389" s="50">
        <v>0</v>
      </c>
      <c r="G389" s="19">
        <f t="shared" si="15"/>
        <v>30000</v>
      </c>
      <c r="H389" s="20">
        <f t="shared" si="16"/>
        <v>1</v>
      </c>
      <c r="I389" s="51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</row>
    <row r="390" spans="1:67" s="48" customFormat="1">
      <c r="A390" s="48">
        <v>323</v>
      </c>
      <c r="B390" s="48" t="s">
        <v>47</v>
      </c>
      <c r="C390" s="49" t="s">
        <v>16</v>
      </c>
      <c r="E390" s="50">
        <v>30000</v>
      </c>
      <c r="F390" s="50">
        <v>0</v>
      </c>
      <c r="G390" s="19">
        <f t="shared" si="15"/>
        <v>30000</v>
      </c>
      <c r="H390" s="20">
        <f t="shared" si="16"/>
        <v>1</v>
      </c>
      <c r="I390" s="51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</row>
    <row r="391" spans="1:67" s="42" customFormat="1">
      <c r="A391" s="42" t="s">
        <v>160</v>
      </c>
      <c r="C391" s="43"/>
      <c r="E391" s="44">
        <f>SUM(E393)</f>
        <v>6000</v>
      </c>
      <c r="F391" s="44">
        <v>6000</v>
      </c>
      <c r="G391" s="45">
        <f t="shared" si="15"/>
        <v>0</v>
      </c>
      <c r="H391" s="46">
        <f t="shared" si="16"/>
        <v>0</v>
      </c>
      <c r="I391" s="30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</row>
    <row r="392" spans="1:67" s="48" customFormat="1" ht="21">
      <c r="A392" s="48" t="s">
        <v>136</v>
      </c>
      <c r="C392" s="49"/>
      <c r="D392" s="56" t="s">
        <v>1</v>
      </c>
      <c r="E392" s="50">
        <v>6000</v>
      </c>
      <c r="F392" s="50">
        <v>6000</v>
      </c>
      <c r="G392" s="19">
        <f t="shared" si="15"/>
        <v>0</v>
      </c>
      <c r="H392" s="20">
        <f t="shared" si="16"/>
        <v>0</v>
      </c>
      <c r="I392" s="51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</row>
    <row r="393" spans="1:67" s="48" customFormat="1">
      <c r="A393" s="48">
        <v>3</v>
      </c>
      <c r="B393" s="48" t="s">
        <v>15</v>
      </c>
      <c r="C393" s="49" t="s">
        <v>137</v>
      </c>
      <c r="D393" s="48" t="s">
        <v>1</v>
      </c>
      <c r="E393" s="50">
        <f>SUM(E394)</f>
        <v>6000</v>
      </c>
      <c r="F393" s="50">
        <v>6000</v>
      </c>
      <c r="G393" s="19">
        <f t="shared" si="15"/>
        <v>0</v>
      </c>
      <c r="H393" s="20">
        <f t="shared" si="16"/>
        <v>0</v>
      </c>
      <c r="I393" s="51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</row>
    <row r="394" spans="1:67" s="48" customFormat="1">
      <c r="A394" s="48">
        <v>32</v>
      </c>
      <c r="B394" s="48" t="s">
        <v>44</v>
      </c>
      <c r="C394" s="49" t="s">
        <v>137</v>
      </c>
      <c r="E394" s="50">
        <f>SUM(E395:E396)</f>
        <v>6000</v>
      </c>
      <c r="F394" s="50">
        <f>SUM(F395:F396)</f>
        <v>6000</v>
      </c>
      <c r="G394" s="19">
        <f t="shared" si="15"/>
        <v>0</v>
      </c>
      <c r="H394" s="20">
        <f t="shared" si="16"/>
        <v>0</v>
      </c>
      <c r="I394" s="51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</row>
    <row r="395" spans="1:67" s="48" customFormat="1">
      <c r="A395" s="48">
        <v>322</v>
      </c>
      <c r="B395" s="48" t="s">
        <v>41</v>
      </c>
      <c r="C395" s="49" t="s">
        <v>137</v>
      </c>
      <c r="E395" s="50">
        <v>3000</v>
      </c>
      <c r="F395" s="50">
        <v>3000</v>
      </c>
      <c r="G395" s="19">
        <f t="shared" si="15"/>
        <v>0</v>
      </c>
      <c r="H395" s="20">
        <f t="shared" si="16"/>
        <v>0</v>
      </c>
      <c r="I395" s="51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</row>
    <row r="396" spans="1:67" s="48" customFormat="1">
      <c r="A396" s="48">
        <v>323</v>
      </c>
      <c r="B396" s="48" t="s">
        <v>47</v>
      </c>
      <c r="C396" s="49" t="s">
        <v>137</v>
      </c>
      <c r="E396" s="50">
        <v>3000</v>
      </c>
      <c r="F396" s="50">
        <v>3000</v>
      </c>
      <c r="G396" s="19">
        <f t="shared" si="15"/>
        <v>0</v>
      </c>
      <c r="H396" s="20">
        <f t="shared" si="16"/>
        <v>0</v>
      </c>
      <c r="I396" s="51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</row>
    <row r="397" spans="1:67" s="42" customFormat="1">
      <c r="A397" s="42" t="s">
        <v>161</v>
      </c>
      <c r="C397" s="43"/>
      <c r="E397" s="44">
        <v>70000</v>
      </c>
      <c r="F397" s="44">
        <v>80000</v>
      </c>
      <c r="G397" s="45">
        <f t="shared" si="15"/>
        <v>-10000</v>
      </c>
      <c r="H397" s="46">
        <f t="shared" si="16"/>
        <v>-0.14285714285714285</v>
      </c>
      <c r="I397" s="30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</row>
    <row r="398" spans="1:67" s="48" customFormat="1">
      <c r="A398" s="48" t="s">
        <v>136</v>
      </c>
      <c r="C398" s="49"/>
      <c r="E398" s="50">
        <v>70000</v>
      </c>
      <c r="F398" s="50">
        <v>80000</v>
      </c>
      <c r="G398" s="19">
        <f t="shared" si="15"/>
        <v>-10000</v>
      </c>
      <c r="H398" s="20">
        <f t="shared" si="16"/>
        <v>-0.14285714285714285</v>
      </c>
      <c r="I398" s="51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</row>
    <row r="399" spans="1:67" s="48" customFormat="1">
      <c r="A399" s="48">
        <v>3</v>
      </c>
      <c r="B399" s="48" t="s">
        <v>15</v>
      </c>
      <c r="C399" s="49" t="s">
        <v>162</v>
      </c>
      <c r="E399" s="50">
        <v>70000</v>
      </c>
      <c r="F399" s="50">
        <v>80000</v>
      </c>
      <c r="G399" s="19">
        <f t="shared" si="15"/>
        <v>-10000</v>
      </c>
      <c r="H399" s="20">
        <f t="shared" si="16"/>
        <v>-0.14285714285714285</v>
      </c>
      <c r="I399" s="51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</row>
    <row r="400" spans="1:67" s="48" customFormat="1">
      <c r="A400" s="48">
        <v>32</v>
      </c>
      <c r="B400" s="48" t="s">
        <v>44</v>
      </c>
      <c r="C400" s="49" t="s">
        <v>162</v>
      </c>
      <c r="E400" s="50">
        <v>70000</v>
      </c>
      <c r="F400" s="50">
        <v>80000</v>
      </c>
      <c r="G400" s="19">
        <f t="shared" si="15"/>
        <v>-10000</v>
      </c>
      <c r="H400" s="20">
        <f t="shared" si="16"/>
        <v>-0.14285714285714285</v>
      </c>
      <c r="I400" s="51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</row>
    <row r="401" spans="1:67" s="48" customFormat="1">
      <c r="A401" s="48">
        <v>323</v>
      </c>
      <c r="B401" s="48" t="s">
        <v>47</v>
      </c>
      <c r="C401" s="49" t="s">
        <v>162</v>
      </c>
      <c r="E401" s="50">
        <v>70000</v>
      </c>
      <c r="F401" s="50">
        <v>80000</v>
      </c>
      <c r="G401" s="19">
        <f t="shared" si="15"/>
        <v>-10000</v>
      </c>
      <c r="H401" s="20">
        <f t="shared" si="16"/>
        <v>-0.14285714285714285</v>
      </c>
      <c r="I401" s="51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</row>
    <row r="402" spans="1:67" s="42" customFormat="1">
      <c r="A402" s="42" t="s">
        <v>163</v>
      </c>
      <c r="C402" s="43"/>
      <c r="E402" s="44">
        <v>134000</v>
      </c>
      <c r="F402" s="44">
        <v>250000</v>
      </c>
      <c r="G402" s="45">
        <f t="shared" si="15"/>
        <v>-116000</v>
      </c>
      <c r="H402" s="46">
        <f t="shared" si="16"/>
        <v>-0.86567164179104472</v>
      </c>
      <c r="I402" s="30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</row>
    <row r="403" spans="1:67" s="48" customFormat="1">
      <c r="A403" s="48" t="s">
        <v>108</v>
      </c>
      <c r="C403" s="49"/>
      <c r="E403" s="50">
        <v>134000</v>
      </c>
      <c r="F403" s="50">
        <v>250000</v>
      </c>
      <c r="G403" s="19">
        <f t="shared" si="15"/>
        <v>-116000</v>
      </c>
      <c r="H403" s="20">
        <f t="shared" si="16"/>
        <v>-0.86567164179104472</v>
      </c>
      <c r="I403" s="51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</row>
    <row r="404" spans="1:67" s="48" customFormat="1">
      <c r="A404" s="48">
        <v>3</v>
      </c>
      <c r="B404" s="48" t="s">
        <v>15</v>
      </c>
      <c r="C404" s="49" t="s">
        <v>109</v>
      </c>
      <c r="E404" s="50">
        <v>134000</v>
      </c>
      <c r="F404" s="50">
        <v>250000</v>
      </c>
      <c r="G404" s="19">
        <f t="shared" si="15"/>
        <v>-116000</v>
      </c>
      <c r="H404" s="20">
        <f t="shared" si="16"/>
        <v>-0.86567164179104472</v>
      </c>
      <c r="I404" s="51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</row>
    <row r="405" spans="1:67" s="48" customFormat="1">
      <c r="A405" s="48">
        <v>32</v>
      </c>
      <c r="B405" s="48" t="s">
        <v>44</v>
      </c>
      <c r="C405" s="49" t="s">
        <v>109</v>
      </c>
      <c r="E405" s="50">
        <v>134000</v>
      </c>
      <c r="F405" s="50">
        <v>250000</v>
      </c>
      <c r="G405" s="19">
        <f t="shared" si="15"/>
        <v>-116000</v>
      </c>
      <c r="H405" s="20">
        <f t="shared" si="16"/>
        <v>-0.86567164179104472</v>
      </c>
      <c r="I405" s="51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</row>
    <row r="406" spans="1:67" s="48" customFormat="1">
      <c r="A406" s="48">
        <v>322</v>
      </c>
      <c r="B406" s="48" t="s">
        <v>41</v>
      </c>
      <c r="C406" s="49" t="s">
        <v>109</v>
      </c>
      <c r="E406" s="50">
        <v>104000</v>
      </c>
      <c r="F406" s="50">
        <v>220000</v>
      </c>
      <c r="G406" s="19">
        <f t="shared" si="15"/>
        <v>-116000</v>
      </c>
      <c r="H406" s="20">
        <f t="shared" si="16"/>
        <v>-1.1153846153846154</v>
      </c>
      <c r="I406" s="51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</row>
    <row r="407" spans="1:67" s="48" customFormat="1">
      <c r="A407" s="48">
        <v>323</v>
      </c>
      <c r="B407" s="48" t="s">
        <v>47</v>
      </c>
      <c r="C407" s="49" t="s">
        <v>109</v>
      </c>
      <c r="E407" s="50">
        <v>30000</v>
      </c>
      <c r="F407" s="50">
        <v>30000</v>
      </c>
      <c r="G407" s="19">
        <f t="shared" si="15"/>
        <v>0</v>
      </c>
      <c r="H407" s="20">
        <f t="shared" si="16"/>
        <v>0</v>
      </c>
      <c r="I407" s="51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</row>
    <row r="408" spans="1:67" s="42" customFormat="1">
      <c r="A408" s="42" t="s">
        <v>164</v>
      </c>
      <c r="C408" s="43"/>
      <c r="E408" s="44">
        <v>20000</v>
      </c>
      <c r="F408" s="44">
        <v>30000</v>
      </c>
      <c r="G408" s="45">
        <f t="shared" si="15"/>
        <v>-10000</v>
      </c>
      <c r="H408" s="46">
        <f t="shared" si="16"/>
        <v>-0.5</v>
      </c>
      <c r="I408" s="30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</row>
    <row r="409" spans="1:67" s="48" customFormat="1">
      <c r="A409" s="48" t="s">
        <v>20</v>
      </c>
      <c r="C409" s="49"/>
      <c r="D409" s="48" t="s">
        <v>1</v>
      </c>
      <c r="E409" s="50">
        <v>20000</v>
      </c>
      <c r="F409" s="50">
        <v>30000</v>
      </c>
      <c r="G409" s="19">
        <f t="shared" si="15"/>
        <v>-10000</v>
      </c>
      <c r="H409" s="20">
        <f t="shared" si="16"/>
        <v>-0.5</v>
      </c>
      <c r="I409" s="51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</row>
    <row r="410" spans="1:67" s="48" customFormat="1">
      <c r="A410" s="48">
        <v>3</v>
      </c>
      <c r="B410" s="48" t="s">
        <v>15</v>
      </c>
      <c r="C410" s="49" t="s">
        <v>16</v>
      </c>
      <c r="E410" s="50">
        <v>20000</v>
      </c>
      <c r="F410" s="50">
        <v>30000</v>
      </c>
      <c r="G410" s="19">
        <f t="shared" si="15"/>
        <v>-10000</v>
      </c>
      <c r="H410" s="20">
        <f t="shared" si="16"/>
        <v>-0.5</v>
      </c>
      <c r="I410" s="51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</row>
    <row r="411" spans="1:67" s="48" customFormat="1">
      <c r="A411" s="48">
        <v>32</v>
      </c>
      <c r="B411" s="48" t="s">
        <v>44</v>
      </c>
      <c r="C411" s="49" t="s">
        <v>16</v>
      </c>
      <c r="E411" s="50">
        <v>20000</v>
      </c>
      <c r="F411" s="50">
        <v>30000</v>
      </c>
      <c r="G411" s="19">
        <f t="shared" si="15"/>
        <v>-10000</v>
      </c>
      <c r="H411" s="20">
        <f t="shared" si="16"/>
        <v>-0.5</v>
      </c>
      <c r="I411" s="51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</row>
    <row r="412" spans="1:67" s="48" customFormat="1">
      <c r="A412" s="48">
        <v>323</v>
      </c>
      <c r="B412" s="48" t="s">
        <v>47</v>
      </c>
      <c r="C412" s="49" t="s">
        <v>16</v>
      </c>
      <c r="E412" s="50">
        <v>20000</v>
      </c>
      <c r="F412" s="50">
        <v>30000</v>
      </c>
      <c r="G412" s="19">
        <f t="shared" si="15"/>
        <v>-10000</v>
      </c>
      <c r="H412" s="20">
        <f t="shared" si="16"/>
        <v>-0.5</v>
      </c>
      <c r="I412" s="51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</row>
    <row r="413" spans="1:67" s="42" customFormat="1">
      <c r="A413" s="42" t="s">
        <v>165</v>
      </c>
      <c r="C413" s="43"/>
      <c r="E413" s="44">
        <v>0</v>
      </c>
      <c r="F413" s="44">
        <v>30000</v>
      </c>
      <c r="G413" s="45">
        <f t="shared" si="15"/>
        <v>-30000</v>
      </c>
      <c r="H413" s="46">
        <v>0</v>
      </c>
      <c r="I413" s="30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</row>
    <row r="414" spans="1:67" s="48" customFormat="1">
      <c r="A414" s="48" t="s">
        <v>20</v>
      </c>
      <c r="C414" s="49"/>
      <c r="D414" s="48" t="s">
        <v>1</v>
      </c>
      <c r="E414" s="50">
        <v>0</v>
      </c>
      <c r="F414" s="50">
        <v>30000</v>
      </c>
      <c r="G414" s="19">
        <f t="shared" ref="G414:G477" si="17">E414-F414</f>
        <v>-30000</v>
      </c>
      <c r="H414" s="20">
        <v>0</v>
      </c>
      <c r="I414" s="51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</row>
    <row r="415" spans="1:67" s="48" customFormat="1">
      <c r="A415" s="48">
        <v>3</v>
      </c>
      <c r="B415" s="48" t="s">
        <v>15</v>
      </c>
      <c r="C415" s="49" t="s">
        <v>16</v>
      </c>
      <c r="E415" s="50">
        <v>0</v>
      </c>
      <c r="F415" s="50">
        <v>30000</v>
      </c>
      <c r="G415" s="19">
        <f t="shared" si="17"/>
        <v>-30000</v>
      </c>
      <c r="H415" s="20">
        <v>0</v>
      </c>
      <c r="I415" s="51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</row>
    <row r="416" spans="1:67" s="48" customFormat="1">
      <c r="A416" s="48">
        <v>32</v>
      </c>
      <c r="B416" s="48" t="s">
        <v>44</v>
      </c>
      <c r="C416" s="49" t="s">
        <v>16</v>
      </c>
      <c r="E416" s="50">
        <v>0</v>
      </c>
      <c r="F416" s="50">
        <v>30000</v>
      </c>
      <c r="G416" s="19">
        <f t="shared" si="17"/>
        <v>-30000</v>
      </c>
      <c r="H416" s="20">
        <v>0</v>
      </c>
      <c r="I416" s="51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</row>
    <row r="417" spans="1:67" s="48" customFormat="1">
      <c r="A417" s="48">
        <v>323</v>
      </c>
      <c r="B417" s="48" t="s">
        <v>47</v>
      </c>
      <c r="C417" s="49" t="s">
        <v>16</v>
      </c>
      <c r="E417" s="50">
        <v>0</v>
      </c>
      <c r="F417" s="50">
        <v>30000</v>
      </c>
      <c r="G417" s="19">
        <f t="shared" si="17"/>
        <v>-30000</v>
      </c>
      <c r="H417" s="20">
        <v>0</v>
      </c>
      <c r="I417" s="51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</row>
    <row r="418" spans="1:67" s="37" customFormat="1">
      <c r="A418" s="37" t="s">
        <v>166</v>
      </c>
      <c r="C418" s="38"/>
      <c r="E418" s="39">
        <f>SUM(E419)</f>
        <v>22000</v>
      </c>
      <c r="F418" s="39">
        <f>SUM(F419)</f>
        <v>22000</v>
      </c>
      <c r="G418" s="39">
        <f t="shared" si="17"/>
        <v>0</v>
      </c>
      <c r="H418" s="40">
        <f t="shared" ref="H418:H434" si="18">G418/E418</f>
        <v>0</v>
      </c>
      <c r="I418" s="40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</row>
    <row r="419" spans="1:67" s="42" customFormat="1">
      <c r="A419" s="42" t="s">
        <v>167</v>
      </c>
      <c r="C419" s="43"/>
      <c r="E419" s="44">
        <f>SUM(E421)</f>
        <v>22000</v>
      </c>
      <c r="F419" s="44">
        <f>SUM(F421)</f>
        <v>22000</v>
      </c>
      <c r="G419" s="45">
        <f t="shared" si="17"/>
        <v>0</v>
      </c>
      <c r="H419" s="46">
        <f t="shared" si="18"/>
        <v>0</v>
      </c>
      <c r="I419" s="30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</row>
    <row r="420" spans="1:67" s="48" customFormat="1">
      <c r="A420" s="48" t="s">
        <v>20</v>
      </c>
      <c r="C420" s="49"/>
      <c r="E420" s="50">
        <v>22000</v>
      </c>
      <c r="F420" s="50">
        <v>22000</v>
      </c>
      <c r="G420" s="19">
        <f t="shared" si="17"/>
        <v>0</v>
      </c>
      <c r="H420" s="20">
        <f t="shared" si="18"/>
        <v>0</v>
      </c>
      <c r="I420" s="51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</row>
    <row r="421" spans="1:67" s="48" customFormat="1">
      <c r="A421" s="48">
        <v>3</v>
      </c>
      <c r="B421" s="48" t="s">
        <v>15</v>
      </c>
      <c r="C421" s="49" t="s">
        <v>16</v>
      </c>
      <c r="E421" s="50">
        <f>SUM(E422)</f>
        <v>22000</v>
      </c>
      <c r="F421" s="50">
        <f>SUM(F422)</f>
        <v>22000</v>
      </c>
      <c r="G421" s="19">
        <f t="shared" si="17"/>
        <v>0</v>
      </c>
      <c r="H421" s="20">
        <f t="shared" si="18"/>
        <v>0</v>
      </c>
      <c r="I421" s="51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</row>
    <row r="422" spans="1:67" s="48" customFormat="1">
      <c r="A422" s="48">
        <v>35</v>
      </c>
      <c r="B422" s="48" t="s">
        <v>168</v>
      </c>
      <c r="C422" s="49" t="s">
        <v>16</v>
      </c>
      <c r="E422" s="50">
        <f>SUM(E423)</f>
        <v>22000</v>
      </c>
      <c r="F422" s="50">
        <f>SUM(F423)</f>
        <v>22000</v>
      </c>
      <c r="G422" s="19">
        <f t="shared" si="17"/>
        <v>0</v>
      </c>
      <c r="H422" s="20">
        <f t="shared" si="18"/>
        <v>0</v>
      </c>
      <c r="I422" s="51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</row>
    <row r="423" spans="1:67" s="48" customFormat="1">
      <c r="A423" s="48">
        <v>352</v>
      </c>
      <c r="B423" s="48" t="s">
        <v>168</v>
      </c>
      <c r="C423" s="49" t="s">
        <v>16</v>
      </c>
      <c r="E423" s="50">
        <v>22000</v>
      </c>
      <c r="F423" s="50">
        <v>22000</v>
      </c>
      <c r="G423" s="19">
        <f t="shared" si="17"/>
        <v>0</v>
      </c>
      <c r="H423" s="20">
        <f t="shared" si="18"/>
        <v>0</v>
      </c>
      <c r="I423" s="51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</row>
    <row r="424" spans="1:67" s="37" customFormat="1">
      <c r="A424" s="37" t="s">
        <v>169</v>
      </c>
      <c r="C424" s="38"/>
      <c r="E424" s="39">
        <f>SUM(E425,E430)</f>
        <v>60000</v>
      </c>
      <c r="F424" s="39">
        <f>SUM(F430,F435)</f>
        <v>45000</v>
      </c>
      <c r="G424" s="39">
        <f t="shared" si="17"/>
        <v>15000</v>
      </c>
      <c r="H424" s="40">
        <f t="shared" si="18"/>
        <v>0.25</v>
      </c>
      <c r="I424" s="40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</row>
    <row r="425" spans="1:67" s="42" customFormat="1">
      <c r="A425" s="42" t="s">
        <v>170</v>
      </c>
      <c r="C425" s="43"/>
      <c r="E425" s="44">
        <v>10000</v>
      </c>
      <c r="F425" s="44">
        <v>0</v>
      </c>
      <c r="G425" s="45">
        <f t="shared" si="17"/>
        <v>10000</v>
      </c>
      <c r="H425" s="46">
        <f t="shared" si="18"/>
        <v>1</v>
      </c>
      <c r="I425" s="30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</row>
    <row r="426" spans="1:67" s="48" customFormat="1">
      <c r="A426" s="48" t="s">
        <v>171</v>
      </c>
      <c r="C426" s="49"/>
      <c r="E426" s="50">
        <v>10000</v>
      </c>
      <c r="F426" s="50">
        <v>0</v>
      </c>
      <c r="G426" s="19">
        <f t="shared" si="17"/>
        <v>10000</v>
      </c>
      <c r="H426" s="20">
        <f t="shared" si="18"/>
        <v>1</v>
      </c>
      <c r="I426" s="51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</row>
    <row r="427" spans="1:67" s="48" customFormat="1">
      <c r="A427" s="48">
        <v>3</v>
      </c>
      <c r="B427" s="48" t="s">
        <v>15</v>
      </c>
      <c r="C427" s="49" t="s">
        <v>162</v>
      </c>
      <c r="E427" s="50">
        <v>10000</v>
      </c>
      <c r="F427" s="50">
        <v>0</v>
      </c>
      <c r="G427" s="19">
        <f t="shared" si="17"/>
        <v>10000</v>
      </c>
      <c r="H427" s="20">
        <f t="shared" si="18"/>
        <v>1</v>
      </c>
      <c r="I427" s="51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</row>
    <row r="428" spans="1:67" s="48" customFormat="1">
      <c r="A428" s="48">
        <v>32</v>
      </c>
      <c r="B428" s="48" t="s">
        <v>44</v>
      </c>
      <c r="C428" s="49" t="s">
        <v>162</v>
      </c>
      <c r="E428" s="50">
        <v>10000</v>
      </c>
      <c r="F428" s="50">
        <v>0</v>
      </c>
      <c r="G428" s="19">
        <f t="shared" si="17"/>
        <v>10000</v>
      </c>
      <c r="H428" s="20">
        <f t="shared" si="18"/>
        <v>1</v>
      </c>
      <c r="I428" s="51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</row>
    <row r="429" spans="1:67" s="48" customFormat="1">
      <c r="A429" s="48">
        <v>323</v>
      </c>
      <c r="B429" s="48" t="s">
        <v>47</v>
      </c>
      <c r="C429" s="49" t="s">
        <v>162</v>
      </c>
      <c r="E429" s="50">
        <v>10000</v>
      </c>
      <c r="F429" s="50">
        <v>0</v>
      </c>
      <c r="G429" s="19">
        <f t="shared" si="17"/>
        <v>10000</v>
      </c>
      <c r="H429" s="20">
        <f t="shared" si="18"/>
        <v>1</v>
      </c>
      <c r="I429" s="51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</row>
    <row r="430" spans="1:67" s="42" customFormat="1">
      <c r="A430" s="42" t="s">
        <v>172</v>
      </c>
      <c r="C430" s="43"/>
      <c r="E430" s="44">
        <v>50000</v>
      </c>
      <c r="F430" s="44">
        <v>20000</v>
      </c>
      <c r="G430" s="45">
        <f t="shared" si="17"/>
        <v>30000</v>
      </c>
      <c r="H430" s="46">
        <f t="shared" si="18"/>
        <v>0.6</v>
      </c>
      <c r="I430" s="30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</row>
    <row r="431" spans="1:67" s="48" customFormat="1">
      <c r="A431" s="48" t="s">
        <v>20</v>
      </c>
      <c r="C431" s="49"/>
      <c r="E431" s="50">
        <v>50000</v>
      </c>
      <c r="F431" s="50">
        <v>20000</v>
      </c>
      <c r="G431" s="19">
        <f t="shared" si="17"/>
        <v>30000</v>
      </c>
      <c r="H431" s="20">
        <f t="shared" si="18"/>
        <v>0.6</v>
      </c>
      <c r="I431" s="51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</row>
    <row r="432" spans="1:67" s="48" customFormat="1">
      <c r="A432" s="48">
        <v>3</v>
      </c>
      <c r="B432" s="48" t="s">
        <v>15</v>
      </c>
      <c r="C432" s="49" t="s">
        <v>173</v>
      </c>
      <c r="E432" s="50">
        <v>50000</v>
      </c>
      <c r="F432" s="50">
        <v>20000</v>
      </c>
      <c r="G432" s="19">
        <f t="shared" si="17"/>
        <v>30000</v>
      </c>
      <c r="H432" s="20">
        <f t="shared" si="18"/>
        <v>0.6</v>
      </c>
      <c r="I432" s="51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</row>
    <row r="433" spans="1:67" s="48" customFormat="1">
      <c r="A433" s="48">
        <v>38</v>
      </c>
      <c r="B433" s="48" t="s">
        <v>44</v>
      </c>
      <c r="C433" s="49" t="s">
        <v>173</v>
      </c>
      <c r="E433" s="50">
        <v>50000</v>
      </c>
      <c r="F433" s="50">
        <v>20000</v>
      </c>
      <c r="G433" s="19">
        <f t="shared" si="17"/>
        <v>30000</v>
      </c>
      <c r="H433" s="20">
        <f t="shared" si="18"/>
        <v>0.6</v>
      </c>
      <c r="I433" s="51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</row>
    <row r="434" spans="1:67" s="48" customFormat="1">
      <c r="A434" s="48">
        <v>383</v>
      </c>
      <c r="B434" s="48" t="s">
        <v>174</v>
      </c>
      <c r="C434" s="49" t="s">
        <v>173</v>
      </c>
      <c r="E434" s="50">
        <v>50000</v>
      </c>
      <c r="F434" s="50">
        <v>20000</v>
      </c>
      <c r="G434" s="19">
        <f t="shared" si="17"/>
        <v>30000</v>
      </c>
      <c r="H434" s="20">
        <f t="shared" si="18"/>
        <v>0.6</v>
      </c>
      <c r="I434" s="51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</row>
    <row r="435" spans="1:67" s="42" customFormat="1">
      <c r="A435" s="42" t="s">
        <v>175</v>
      </c>
      <c r="C435" s="43"/>
      <c r="E435" s="44">
        <v>0</v>
      </c>
      <c r="F435" s="44">
        <v>25000</v>
      </c>
      <c r="G435" s="45">
        <f t="shared" si="17"/>
        <v>-25000</v>
      </c>
      <c r="H435" s="46">
        <v>0</v>
      </c>
      <c r="I435" s="30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</row>
    <row r="436" spans="1:67" s="48" customFormat="1">
      <c r="A436" s="48" t="s">
        <v>20</v>
      </c>
      <c r="C436" s="49"/>
      <c r="E436" s="50">
        <v>0</v>
      </c>
      <c r="F436" s="50">
        <v>25000</v>
      </c>
      <c r="G436" s="19">
        <f t="shared" si="17"/>
        <v>-25000</v>
      </c>
      <c r="H436" s="20">
        <v>0</v>
      </c>
      <c r="I436" s="51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</row>
    <row r="437" spans="1:67" s="48" customFormat="1">
      <c r="A437" s="48">
        <v>3</v>
      </c>
      <c r="B437" s="48" t="s">
        <v>15</v>
      </c>
      <c r="C437" s="49" t="s">
        <v>173</v>
      </c>
      <c r="E437" s="50">
        <v>0</v>
      </c>
      <c r="F437" s="50">
        <v>25000</v>
      </c>
      <c r="G437" s="19">
        <f t="shared" si="17"/>
        <v>-25000</v>
      </c>
      <c r="H437" s="20">
        <v>0</v>
      </c>
      <c r="I437" s="51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</row>
    <row r="438" spans="1:67" s="48" customFormat="1">
      <c r="A438" s="48">
        <v>38</v>
      </c>
      <c r="B438" s="48" t="s">
        <v>44</v>
      </c>
      <c r="C438" s="49" t="s">
        <v>173</v>
      </c>
      <c r="E438" s="50">
        <v>0</v>
      </c>
      <c r="F438" s="50">
        <v>25000</v>
      </c>
      <c r="G438" s="19">
        <f t="shared" si="17"/>
        <v>-25000</v>
      </c>
      <c r="H438" s="20">
        <v>0</v>
      </c>
      <c r="I438" s="51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</row>
    <row r="439" spans="1:67" s="48" customFormat="1">
      <c r="A439" s="48">
        <v>383</v>
      </c>
      <c r="B439" s="48" t="s">
        <v>174</v>
      </c>
      <c r="C439" s="49" t="s">
        <v>173</v>
      </c>
      <c r="E439" s="50">
        <v>0</v>
      </c>
      <c r="F439" s="50">
        <v>25000</v>
      </c>
      <c r="G439" s="19">
        <f t="shared" si="17"/>
        <v>-25000</v>
      </c>
      <c r="H439" s="20">
        <v>0</v>
      </c>
      <c r="I439" s="51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</row>
    <row r="440" spans="1:67" s="37" customFormat="1">
      <c r="A440" s="37" t="s">
        <v>176</v>
      </c>
      <c r="C440" s="38"/>
      <c r="E440" s="39">
        <f>SUM(E441,E446,E451,)</f>
        <v>66000</v>
      </c>
      <c r="F440" s="39">
        <f>SUM(F441,F446,F451,)</f>
        <v>76000</v>
      </c>
      <c r="G440" s="39">
        <f t="shared" si="17"/>
        <v>-10000</v>
      </c>
      <c r="H440" s="40">
        <f t="shared" ref="H440:H471" si="19">G440/E440</f>
        <v>-0.15151515151515152</v>
      </c>
      <c r="I440" s="40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</row>
    <row r="441" spans="1:67" s="42" customFormat="1">
      <c r="A441" s="42" t="s">
        <v>177</v>
      </c>
      <c r="C441" s="43"/>
      <c r="E441" s="44">
        <f>SUM(E443)</f>
        <v>35000</v>
      </c>
      <c r="F441" s="44">
        <v>40000</v>
      </c>
      <c r="G441" s="45">
        <f t="shared" si="17"/>
        <v>-5000</v>
      </c>
      <c r="H441" s="46">
        <f t="shared" si="19"/>
        <v>-0.14285714285714285</v>
      </c>
      <c r="I441" s="30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</row>
    <row r="442" spans="1:67" s="48" customFormat="1">
      <c r="A442" s="48" t="s">
        <v>178</v>
      </c>
      <c r="C442" s="49"/>
      <c r="E442" s="50">
        <v>35000</v>
      </c>
      <c r="F442" s="50">
        <v>40000</v>
      </c>
      <c r="G442" s="19">
        <f t="shared" si="17"/>
        <v>-5000</v>
      </c>
      <c r="H442" s="20">
        <f t="shared" si="19"/>
        <v>-0.14285714285714285</v>
      </c>
      <c r="I442" s="51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</row>
    <row r="443" spans="1:67" s="48" customFormat="1">
      <c r="A443" s="48">
        <v>3</v>
      </c>
      <c r="B443" s="48" t="s">
        <v>15</v>
      </c>
      <c r="C443" s="49" t="s">
        <v>97</v>
      </c>
      <c r="E443" s="50">
        <f>SUM(E444)</f>
        <v>35000</v>
      </c>
      <c r="F443" s="50">
        <v>40000</v>
      </c>
      <c r="G443" s="19">
        <f t="shared" si="17"/>
        <v>-5000</v>
      </c>
      <c r="H443" s="20">
        <f t="shared" si="19"/>
        <v>-0.14285714285714285</v>
      </c>
      <c r="I443" s="51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</row>
    <row r="444" spans="1:67" s="48" customFormat="1">
      <c r="A444" s="48">
        <v>32</v>
      </c>
      <c r="B444" s="48" t="s">
        <v>44</v>
      </c>
      <c r="C444" s="49" t="s">
        <v>97</v>
      </c>
      <c r="E444" s="50">
        <f>SUM(E445)</f>
        <v>35000</v>
      </c>
      <c r="F444" s="50">
        <v>40000</v>
      </c>
      <c r="G444" s="19">
        <f t="shared" si="17"/>
        <v>-5000</v>
      </c>
      <c r="H444" s="20">
        <f t="shared" si="19"/>
        <v>-0.14285714285714285</v>
      </c>
      <c r="I444" s="51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</row>
    <row r="445" spans="1:67" s="48" customFormat="1">
      <c r="A445" s="48">
        <v>323</v>
      </c>
      <c r="B445" s="48" t="s">
        <v>47</v>
      </c>
      <c r="C445" s="49" t="s">
        <v>97</v>
      </c>
      <c r="E445" s="50">
        <v>35000</v>
      </c>
      <c r="F445" s="50">
        <v>40000</v>
      </c>
      <c r="G445" s="19">
        <f t="shared" si="17"/>
        <v>-5000</v>
      </c>
      <c r="H445" s="20">
        <f t="shared" si="19"/>
        <v>-0.14285714285714285</v>
      </c>
      <c r="I445" s="51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</row>
    <row r="446" spans="1:67" s="42" customFormat="1">
      <c r="A446" s="42" t="s">
        <v>179</v>
      </c>
      <c r="C446" s="43"/>
      <c r="E446" s="44">
        <f>SUM(E448)</f>
        <v>20000</v>
      </c>
      <c r="F446" s="44">
        <v>25000</v>
      </c>
      <c r="G446" s="45">
        <f t="shared" si="17"/>
        <v>-5000</v>
      </c>
      <c r="H446" s="46">
        <f t="shared" si="19"/>
        <v>-0.25</v>
      </c>
      <c r="I446" s="30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</row>
    <row r="447" spans="1:67" s="48" customFormat="1">
      <c r="A447" s="48" t="s">
        <v>20</v>
      </c>
      <c r="C447" s="49"/>
      <c r="E447" s="50">
        <v>20000</v>
      </c>
      <c r="F447" s="50">
        <v>25000</v>
      </c>
      <c r="G447" s="19">
        <f t="shared" si="17"/>
        <v>-5000</v>
      </c>
      <c r="H447" s="20">
        <f t="shared" si="19"/>
        <v>-0.25</v>
      </c>
      <c r="I447" s="51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</row>
    <row r="448" spans="1:67" s="48" customFormat="1">
      <c r="A448" s="48">
        <v>3</v>
      </c>
      <c r="B448" s="48" t="s">
        <v>15</v>
      </c>
      <c r="C448" s="49" t="s">
        <v>97</v>
      </c>
      <c r="E448" s="50">
        <f>SUM(E449)</f>
        <v>20000</v>
      </c>
      <c r="F448" s="50">
        <v>25000</v>
      </c>
      <c r="G448" s="19">
        <f t="shared" si="17"/>
        <v>-5000</v>
      </c>
      <c r="H448" s="20">
        <f t="shared" si="19"/>
        <v>-0.25</v>
      </c>
      <c r="I448" s="51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</row>
    <row r="449" spans="1:67" s="48" customFormat="1">
      <c r="A449" s="48">
        <v>32</v>
      </c>
      <c r="B449" s="48" t="s">
        <v>44</v>
      </c>
      <c r="C449" s="49" t="s">
        <v>97</v>
      </c>
      <c r="E449" s="50">
        <f>SUM(E450)</f>
        <v>20000</v>
      </c>
      <c r="F449" s="50">
        <v>25000</v>
      </c>
      <c r="G449" s="19">
        <f t="shared" si="17"/>
        <v>-5000</v>
      </c>
      <c r="H449" s="20">
        <f t="shared" si="19"/>
        <v>-0.25</v>
      </c>
      <c r="I449" s="51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</row>
    <row r="450" spans="1:67" s="48" customFormat="1">
      <c r="A450" s="48">
        <v>323</v>
      </c>
      <c r="B450" s="48" t="s">
        <v>47</v>
      </c>
      <c r="C450" s="49" t="s">
        <v>97</v>
      </c>
      <c r="E450" s="50">
        <v>20000</v>
      </c>
      <c r="F450" s="50">
        <v>25000</v>
      </c>
      <c r="G450" s="19">
        <f t="shared" si="17"/>
        <v>-5000</v>
      </c>
      <c r="H450" s="20">
        <f t="shared" si="19"/>
        <v>-0.25</v>
      </c>
      <c r="I450" s="51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</row>
    <row r="451" spans="1:67" s="42" customFormat="1">
      <c r="A451" s="42" t="s">
        <v>180</v>
      </c>
      <c r="C451" s="43"/>
      <c r="E451" s="44">
        <f>SUM(E453)</f>
        <v>11000</v>
      </c>
      <c r="F451" s="44">
        <f>SUM(F453)</f>
        <v>11000</v>
      </c>
      <c r="G451" s="45">
        <f t="shared" si="17"/>
        <v>0</v>
      </c>
      <c r="H451" s="46">
        <f t="shared" si="19"/>
        <v>0</v>
      </c>
      <c r="I451" s="30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</row>
    <row r="452" spans="1:67" s="48" customFormat="1">
      <c r="A452" s="48" t="s">
        <v>20</v>
      </c>
      <c r="C452" s="49"/>
      <c r="E452" s="50">
        <v>11000</v>
      </c>
      <c r="F452" s="50">
        <v>11000</v>
      </c>
      <c r="G452" s="19">
        <f t="shared" si="17"/>
        <v>0</v>
      </c>
      <c r="H452" s="20">
        <f t="shared" si="19"/>
        <v>0</v>
      </c>
      <c r="I452" s="51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</row>
    <row r="453" spans="1:67" s="48" customFormat="1">
      <c r="A453" s="48">
        <v>3</v>
      </c>
      <c r="B453" s="48" t="s">
        <v>15</v>
      </c>
      <c r="C453" s="49" t="s">
        <v>97</v>
      </c>
      <c r="E453" s="50">
        <f>SUM(E454)</f>
        <v>11000</v>
      </c>
      <c r="F453" s="50">
        <f>SUM(F454)</f>
        <v>11000</v>
      </c>
      <c r="G453" s="19">
        <f t="shared" si="17"/>
        <v>0</v>
      </c>
      <c r="H453" s="20">
        <f t="shared" si="19"/>
        <v>0</v>
      </c>
      <c r="I453" s="51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</row>
    <row r="454" spans="1:67" s="48" customFormat="1">
      <c r="A454" s="48">
        <v>32</v>
      </c>
      <c r="B454" s="48" t="s">
        <v>44</v>
      </c>
      <c r="C454" s="49" t="s">
        <v>97</v>
      </c>
      <c r="E454" s="50">
        <f>SUM(E455:E455)</f>
        <v>11000</v>
      </c>
      <c r="F454" s="50">
        <f>SUM(F455:F455)</f>
        <v>11000</v>
      </c>
      <c r="G454" s="19">
        <f t="shared" si="17"/>
        <v>0</v>
      </c>
      <c r="H454" s="20">
        <f t="shared" si="19"/>
        <v>0</v>
      </c>
      <c r="I454" s="51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</row>
    <row r="455" spans="1:67" s="48" customFormat="1">
      <c r="A455" s="48">
        <v>323</v>
      </c>
      <c r="B455" s="48" t="s">
        <v>47</v>
      </c>
      <c r="C455" s="49" t="s">
        <v>97</v>
      </c>
      <c r="E455" s="50">
        <v>11000</v>
      </c>
      <c r="F455" s="50">
        <v>11000</v>
      </c>
      <c r="G455" s="19">
        <f t="shared" si="17"/>
        <v>0</v>
      </c>
      <c r="H455" s="20">
        <f t="shared" si="19"/>
        <v>0</v>
      </c>
      <c r="I455" s="51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</row>
    <row r="456" spans="1:67" s="37" customFormat="1">
      <c r="A456" s="37" t="s">
        <v>181</v>
      </c>
      <c r="C456" s="38"/>
      <c r="E456" s="39">
        <f>SUM(E457,E462,E467,E472,E477,E482,E487,E492)</f>
        <v>250000</v>
      </c>
      <c r="F456" s="39">
        <f>SUM(F457,F462,F467,F472,F477,F482,F487,F492)</f>
        <v>279000</v>
      </c>
      <c r="G456" s="39">
        <f t="shared" si="17"/>
        <v>-29000</v>
      </c>
      <c r="H456" s="40">
        <f t="shared" si="19"/>
        <v>-0.11600000000000001</v>
      </c>
      <c r="I456" s="40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</row>
    <row r="457" spans="1:67" s="42" customFormat="1">
      <c r="A457" s="42" t="s">
        <v>182</v>
      </c>
      <c r="B457" s="42" t="s">
        <v>183</v>
      </c>
      <c r="C457" s="43"/>
      <c r="E457" s="44">
        <f>SUM(E459)</f>
        <v>20000</v>
      </c>
      <c r="F457" s="44">
        <f>SUM(F459)</f>
        <v>20000</v>
      </c>
      <c r="G457" s="45">
        <f t="shared" si="17"/>
        <v>0</v>
      </c>
      <c r="H457" s="46">
        <f t="shared" si="19"/>
        <v>0</v>
      </c>
      <c r="I457" s="30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</row>
    <row r="458" spans="1:67" s="48" customFormat="1">
      <c r="A458" s="48" t="s">
        <v>20</v>
      </c>
      <c r="C458" s="49"/>
      <c r="E458" s="50">
        <v>20000</v>
      </c>
      <c r="F458" s="50">
        <v>20000</v>
      </c>
      <c r="G458" s="19">
        <f t="shared" si="17"/>
        <v>0</v>
      </c>
      <c r="H458" s="20">
        <f t="shared" si="19"/>
        <v>0</v>
      </c>
      <c r="I458" s="51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</row>
    <row r="459" spans="1:67" s="48" customFormat="1">
      <c r="A459" s="48">
        <v>3</v>
      </c>
      <c r="B459" s="48" t="s">
        <v>15</v>
      </c>
      <c r="C459" s="49" t="s">
        <v>184</v>
      </c>
      <c r="E459" s="50">
        <f>SUM(E460)</f>
        <v>20000</v>
      </c>
      <c r="F459" s="50">
        <f>SUM(F460)</f>
        <v>20000</v>
      </c>
      <c r="G459" s="19">
        <f t="shared" si="17"/>
        <v>0</v>
      </c>
      <c r="H459" s="20">
        <f t="shared" si="19"/>
        <v>0</v>
      </c>
      <c r="I459" s="51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</row>
    <row r="460" spans="1:67" s="48" customFormat="1">
      <c r="A460" s="48">
        <v>37</v>
      </c>
      <c r="B460" s="48" t="s">
        <v>17</v>
      </c>
      <c r="C460" s="49" t="s">
        <v>184</v>
      </c>
      <c r="E460" s="50">
        <f>SUM(E461)</f>
        <v>20000</v>
      </c>
      <c r="F460" s="50">
        <f>SUM(F461)</f>
        <v>20000</v>
      </c>
      <c r="G460" s="19">
        <f t="shared" si="17"/>
        <v>0</v>
      </c>
      <c r="H460" s="20">
        <f t="shared" si="19"/>
        <v>0</v>
      </c>
      <c r="I460" s="51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</row>
    <row r="461" spans="1:67" s="48" customFormat="1">
      <c r="A461" s="48">
        <v>372</v>
      </c>
      <c r="B461" s="48" t="s">
        <v>17</v>
      </c>
      <c r="C461" s="49" t="s">
        <v>184</v>
      </c>
      <c r="E461" s="50">
        <v>20000</v>
      </c>
      <c r="F461" s="50">
        <v>20000</v>
      </c>
      <c r="G461" s="19">
        <f t="shared" si="17"/>
        <v>0</v>
      </c>
      <c r="H461" s="20">
        <f t="shared" si="19"/>
        <v>0</v>
      </c>
      <c r="I461" s="51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</row>
    <row r="462" spans="1:67" s="42" customFormat="1">
      <c r="A462" s="42" t="s">
        <v>185</v>
      </c>
      <c r="C462" s="43"/>
      <c r="E462" s="44">
        <v>50000</v>
      </c>
      <c r="F462" s="44">
        <v>50000</v>
      </c>
      <c r="G462" s="45">
        <f t="shared" si="17"/>
        <v>0</v>
      </c>
      <c r="H462" s="46">
        <f t="shared" si="19"/>
        <v>0</v>
      </c>
      <c r="I462" s="30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</row>
    <row r="463" spans="1:67" s="48" customFormat="1">
      <c r="A463" s="48" t="s">
        <v>186</v>
      </c>
      <c r="C463" s="49"/>
      <c r="E463" s="50">
        <v>50000</v>
      </c>
      <c r="F463" s="50">
        <v>50000</v>
      </c>
      <c r="G463" s="19">
        <f t="shared" si="17"/>
        <v>0</v>
      </c>
      <c r="H463" s="20">
        <f t="shared" si="19"/>
        <v>0</v>
      </c>
      <c r="I463" s="51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</row>
    <row r="464" spans="1:67" s="48" customFormat="1">
      <c r="A464" s="48">
        <v>3</v>
      </c>
      <c r="B464" s="48" t="s">
        <v>15</v>
      </c>
      <c r="C464" s="49" t="s">
        <v>184</v>
      </c>
      <c r="E464" s="50">
        <v>50000</v>
      </c>
      <c r="F464" s="50">
        <v>50000</v>
      </c>
      <c r="G464" s="19">
        <f t="shared" si="17"/>
        <v>0</v>
      </c>
      <c r="H464" s="20">
        <f t="shared" si="19"/>
        <v>0</v>
      </c>
      <c r="I464" s="51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</row>
    <row r="465" spans="1:67" s="48" customFormat="1">
      <c r="A465" s="48">
        <v>37</v>
      </c>
      <c r="B465" s="48" t="s">
        <v>17</v>
      </c>
      <c r="C465" s="49" t="s">
        <v>184</v>
      </c>
      <c r="E465" s="50">
        <v>50000</v>
      </c>
      <c r="F465" s="50">
        <v>50000</v>
      </c>
      <c r="G465" s="19">
        <f t="shared" si="17"/>
        <v>0</v>
      </c>
      <c r="H465" s="20">
        <f t="shared" si="19"/>
        <v>0</v>
      </c>
      <c r="I465" s="51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</row>
    <row r="466" spans="1:67" s="48" customFormat="1">
      <c r="A466" s="48">
        <v>372</v>
      </c>
      <c r="B466" s="48" t="s">
        <v>17</v>
      </c>
      <c r="C466" s="49" t="s">
        <v>184</v>
      </c>
      <c r="E466" s="50">
        <v>50000</v>
      </c>
      <c r="F466" s="50">
        <v>50000</v>
      </c>
      <c r="G466" s="19">
        <f t="shared" si="17"/>
        <v>0</v>
      </c>
      <c r="H466" s="20">
        <f t="shared" si="19"/>
        <v>0</v>
      </c>
      <c r="I466" s="51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</row>
    <row r="467" spans="1:67" s="42" customFormat="1">
      <c r="A467" s="42" t="s">
        <v>187</v>
      </c>
      <c r="C467" s="43"/>
      <c r="D467" s="42" t="s">
        <v>1</v>
      </c>
      <c r="E467" s="44">
        <f>SUM(E469)</f>
        <v>8000</v>
      </c>
      <c r="F467" s="44">
        <v>2000</v>
      </c>
      <c r="G467" s="45">
        <f t="shared" si="17"/>
        <v>6000</v>
      </c>
      <c r="H467" s="46">
        <f t="shared" si="19"/>
        <v>0.75</v>
      </c>
      <c r="I467" s="30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</row>
    <row r="468" spans="1:67" s="48" customFormat="1">
      <c r="A468" s="48" t="s">
        <v>20</v>
      </c>
      <c r="C468" s="49"/>
      <c r="E468" s="50">
        <v>8000</v>
      </c>
      <c r="F468" s="50">
        <v>2000</v>
      </c>
      <c r="G468" s="19">
        <f t="shared" si="17"/>
        <v>6000</v>
      </c>
      <c r="H468" s="20">
        <f t="shared" si="19"/>
        <v>0.75</v>
      </c>
      <c r="I468" s="51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</row>
    <row r="469" spans="1:67" s="48" customFormat="1">
      <c r="A469" s="48">
        <v>3</v>
      </c>
      <c r="B469" s="48" t="s">
        <v>15</v>
      </c>
      <c r="C469" s="49" t="s">
        <v>184</v>
      </c>
      <c r="E469" s="50">
        <f>SUM(E470,)</f>
        <v>8000</v>
      </c>
      <c r="F469" s="50">
        <v>2000</v>
      </c>
      <c r="G469" s="19">
        <f t="shared" si="17"/>
        <v>6000</v>
      </c>
      <c r="H469" s="20">
        <f t="shared" si="19"/>
        <v>0.75</v>
      </c>
      <c r="I469" s="51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</row>
    <row r="470" spans="1:67" s="48" customFormat="1">
      <c r="A470" s="48">
        <v>36</v>
      </c>
      <c r="B470" s="48" t="s">
        <v>188</v>
      </c>
      <c r="C470" s="49" t="s">
        <v>184</v>
      </c>
      <c r="E470" s="50">
        <f>SUM(E471)</f>
        <v>8000</v>
      </c>
      <c r="F470" s="50">
        <v>2000</v>
      </c>
      <c r="G470" s="19">
        <f t="shared" si="17"/>
        <v>6000</v>
      </c>
      <c r="H470" s="20">
        <f t="shared" si="19"/>
        <v>0.75</v>
      </c>
      <c r="I470" s="51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</row>
    <row r="471" spans="1:67" s="48" customFormat="1">
      <c r="A471" s="48">
        <v>363</v>
      </c>
      <c r="B471" s="48" t="s">
        <v>189</v>
      </c>
      <c r="C471" s="49" t="s">
        <v>184</v>
      </c>
      <c r="E471" s="50">
        <v>8000</v>
      </c>
      <c r="F471" s="50">
        <v>2000</v>
      </c>
      <c r="G471" s="19">
        <f t="shared" si="17"/>
        <v>6000</v>
      </c>
      <c r="H471" s="20">
        <f t="shared" si="19"/>
        <v>0.75</v>
      </c>
      <c r="I471" s="51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</row>
    <row r="472" spans="1:67" s="42" customFormat="1">
      <c r="A472" s="42" t="s">
        <v>190</v>
      </c>
      <c r="C472" s="43"/>
      <c r="E472" s="44">
        <f>SUM(E474)</f>
        <v>12000</v>
      </c>
      <c r="F472" s="44">
        <v>17000</v>
      </c>
      <c r="G472" s="45">
        <f t="shared" si="17"/>
        <v>-5000</v>
      </c>
      <c r="H472" s="46">
        <f t="shared" ref="H472:H503" si="20">G472/E472</f>
        <v>-0.41666666666666669</v>
      </c>
      <c r="I472" s="30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</row>
    <row r="473" spans="1:67" s="48" customFormat="1">
      <c r="A473" s="48" t="s">
        <v>20</v>
      </c>
      <c r="C473" s="49"/>
      <c r="E473" s="50">
        <v>12000</v>
      </c>
      <c r="F473" s="50">
        <v>17000</v>
      </c>
      <c r="G473" s="19">
        <f t="shared" si="17"/>
        <v>-5000</v>
      </c>
      <c r="H473" s="20">
        <f t="shared" si="20"/>
        <v>-0.41666666666666669</v>
      </c>
      <c r="I473" s="51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</row>
    <row r="474" spans="1:67" s="48" customFormat="1">
      <c r="A474" s="48">
        <v>3</v>
      </c>
      <c r="B474" s="48" t="s">
        <v>15</v>
      </c>
      <c r="C474" s="49" t="s">
        <v>184</v>
      </c>
      <c r="E474" s="50">
        <v>12000</v>
      </c>
      <c r="F474" s="50">
        <v>17000</v>
      </c>
      <c r="G474" s="19">
        <f t="shared" si="17"/>
        <v>-5000</v>
      </c>
      <c r="H474" s="20">
        <f t="shared" si="20"/>
        <v>-0.41666666666666669</v>
      </c>
      <c r="I474" s="51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</row>
    <row r="475" spans="1:67" s="48" customFormat="1">
      <c r="A475" s="48">
        <v>36</v>
      </c>
      <c r="B475" s="48" t="s">
        <v>189</v>
      </c>
      <c r="C475" s="49" t="s">
        <v>184</v>
      </c>
      <c r="E475" s="50">
        <v>12000</v>
      </c>
      <c r="F475" s="50">
        <v>17000</v>
      </c>
      <c r="G475" s="19">
        <f t="shared" si="17"/>
        <v>-5000</v>
      </c>
      <c r="H475" s="20">
        <f t="shared" si="20"/>
        <v>-0.41666666666666669</v>
      </c>
      <c r="I475" s="51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</row>
    <row r="476" spans="1:67" s="48" customFormat="1">
      <c r="A476" s="48">
        <v>363</v>
      </c>
      <c r="B476" s="48" t="s">
        <v>191</v>
      </c>
      <c r="C476" s="49" t="s">
        <v>184</v>
      </c>
      <c r="E476" s="50">
        <v>12000</v>
      </c>
      <c r="F476" s="50">
        <v>17000</v>
      </c>
      <c r="G476" s="19">
        <f t="shared" si="17"/>
        <v>-5000</v>
      </c>
      <c r="H476" s="20">
        <f t="shared" si="20"/>
        <v>-0.41666666666666669</v>
      </c>
      <c r="I476" s="51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</row>
    <row r="477" spans="1:67" s="42" customFormat="1">
      <c r="A477" s="42" t="s">
        <v>192</v>
      </c>
      <c r="C477" s="43"/>
      <c r="E477" s="44">
        <v>60000</v>
      </c>
      <c r="F477" s="44">
        <v>90000</v>
      </c>
      <c r="G477" s="45">
        <f t="shared" si="17"/>
        <v>-30000</v>
      </c>
      <c r="H477" s="46">
        <f t="shared" si="20"/>
        <v>-0.5</v>
      </c>
      <c r="I477" s="30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</row>
    <row r="478" spans="1:67" s="48" customFormat="1">
      <c r="A478" s="48" t="s">
        <v>14</v>
      </c>
      <c r="C478" s="49"/>
      <c r="E478" s="50">
        <v>60000</v>
      </c>
      <c r="F478" s="50">
        <v>90000</v>
      </c>
      <c r="G478" s="19">
        <f t="shared" ref="G478:G541" si="21">E478-F478</f>
        <v>-30000</v>
      </c>
      <c r="H478" s="20">
        <f t="shared" si="20"/>
        <v>-0.5</v>
      </c>
      <c r="I478" s="51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</row>
    <row r="479" spans="1:67" s="48" customFormat="1">
      <c r="A479" s="48">
        <v>3</v>
      </c>
      <c r="B479" s="48" t="s">
        <v>15</v>
      </c>
      <c r="C479" s="49" t="s">
        <v>193</v>
      </c>
      <c r="E479" s="50">
        <v>60000</v>
      </c>
      <c r="F479" s="50">
        <v>90000</v>
      </c>
      <c r="G479" s="19">
        <f t="shared" si="21"/>
        <v>-30000</v>
      </c>
      <c r="H479" s="20">
        <f t="shared" si="20"/>
        <v>-0.5</v>
      </c>
      <c r="I479" s="51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</row>
    <row r="480" spans="1:67" s="48" customFormat="1">
      <c r="A480" s="48">
        <v>37</v>
      </c>
      <c r="B480" s="48" t="s">
        <v>17</v>
      </c>
      <c r="C480" s="49" t="s">
        <v>193</v>
      </c>
      <c r="E480" s="50">
        <v>60000</v>
      </c>
      <c r="F480" s="50">
        <v>90000</v>
      </c>
      <c r="G480" s="19">
        <f t="shared" si="21"/>
        <v>-30000</v>
      </c>
      <c r="H480" s="20">
        <f t="shared" si="20"/>
        <v>-0.5</v>
      </c>
      <c r="I480" s="51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</row>
    <row r="481" spans="1:67" s="48" customFormat="1">
      <c r="A481" s="48">
        <v>372</v>
      </c>
      <c r="B481" s="48" t="s">
        <v>194</v>
      </c>
      <c r="C481" s="49" t="s">
        <v>193</v>
      </c>
      <c r="E481" s="50">
        <v>60000</v>
      </c>
      <c r="F481" s="50">
        <v>90000</v>
      </c>
      <c r="G481" s="19">
        <f t="shared" si="21"/>
        <v>-30000</v>
      </c>
      <c r="H481" s="20">
        <f t="shared" si="20"/>
        <v>-0.5</v>
      </c>
      <c r="I481" s="51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</row>
    <row r="482" spans="1:67" s="42" customFormat="1">
      <c r="A482" s="42" t="s">
        <v>195</v>
      </c>
      <c r="C482" s="43"/>
      <c r="E482" s="44">
        <v>15000</v>
      </c>
      <c r="F482" s="44">
        <v>15000</v>
      </c>
      <c r="G482" s="45">
        <f t="shared" si="21"/>
        <v>0</v>
      </c>
      <c r="H482" s="46">
        <f t="shared" si="20"/>
        <v>0</v>
      </c>
      <c r="I482" s="30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</row>
    <row r="483" spans="1:67" s="48" customFormat="1">
      <c r="A483" s="48" t="s">
        <v>14</v>
      </c>
      <c r="C483" s="49"/>
      <c r="E483" s="50">
        <v>15000</v>
      </c>
      <c r="F483" s="50">
        <v>15000</v>
      </c>
      <c r="G483" s="19">
        <f t="shared" si="21"/>
        <v>0</v>
      </c>
      <c r="H483" s="20">
        <f t="shared" si="20"/>
        <v>0</v>
      </c>
      <c r="I483" s="51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</row>
    <row r="484" spans="1:67" s="48" customFormat="1">
      <c r="A484" s="48">
        <v>3</v>
      </c>
      <c r="B484" s="48" t="s">
        <v>15</v>
      </c>
      <c r="C484" s="49" t="s">
        <v>193</v>
      </c>
      <c r="E484" s="50">
        <v>15000</v>
      </c>
      <c r="F484" s="50">
        <v>15000</v>
      </c>
      <c r="G484" s="19">
        <f t="shared" si="21"/>
        <v>0</v>
      </c>
      <c r="H484" s="20">
        <f t="shared" si="20"/>
        <v>0</v>
      </c>
      <c r="I484" s="51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</row>
    <row r="485" spans="1:67" s="48" customFormat="1">
      <c r="A485" s="48">
        <v>37</v>
      </c>
      <c r="B485" s="48" t="s">
        <v>17</v>
      </c>
      <c r="C485" s="49" t="s">
        <v>193</v>
      </c>
      <c r="E485" s="50">
        <v>15000</v>
      </c>
      <c r="F485" s="50">
        <v>15000</v>
      </c>
      <c r="G485" s="19">
        <f t="shared" si="21"/>
        <v>0</v>
      </c>
      <c r="H485" s="20">
        <f t="shared" si="20"/>
        <v>0</v>
      </c>
      <c r="I485" s="51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</row>
    <row r="486" spans="1:67" s="48" customFormat="1">
      <c r="A486" s="48">
        <v>372</v>
      </c>
      <c r="B486" s="48" t="s">
        <v>194</v>
      </c>
      <c r="C486" s="49" t="s">
        <v>193</v>
      </c>
      <c r="E486" s="50">
        <v>15000</v>
      </c>
      <c r="F486" s="50">
        <v>15000</v>
      </c>
      <c r="G486" s="19">
        <f t="shared" si="21"/>
        <v>0</v>
      </c>
      <c r="H486" s="20">
        <f t="shared" si="20"/>
        <v>0</v>
      </c>
      <c r="I486" s="51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</row>
    <row r="487" spans="1:67" s="42" customFormat="1">
      <c r="A487" s="42" t="s">
        <v>196</v>
      </c>
      <c r="C487" s="43"/>
      <c r="E487" s="44">
        <f>SUM(E489)</f>
        <v>80000</v>
      </c>
      <c r="F487" s="44">
        <f>SUM(F489)</f>
        <v>80000</v>
      </c>
      <c r="G487" s="45">
        <f t="shared" si="21"/>
        <v>0</v>
      </c>
      <c r="H487" s="46">
        <f t="shared" si="20"/>
        <v>0</v>
      </c>
      <c r="I487" s="30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</row>
    <row r="488" spans="1:67" s="48" customFormat="1">
      <c r="A488" s="48" t="s">
        <v>14</v>
      </c>
      <c r="C488" s="49"/>
      <c r="E488" s="50">
        <v>80000</v>
      </c>
      <c r="F488" s="50">
        <v>80000</v>
      </c>
      <c r="G488" s="19">
        <f t="shared" si="21"/>
        <v>0</v>
      </c>
      <c r="H488" s="20">
        <f t="shared" si="20"/>
        <v>0</v>
      </c>
      <c r="I488" s="51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</row>
    <row r="489" spans="1:67" s="48" customFormat="1">
      <c r="A489" s="48">
        <v>3</v>
      </c>
      <c r="B489" s="48" t="s">
        <v>15</v>
      </c>
      <c r="C489" s="49" t="s">
        <v>193</v>
      </c>
      <c r="E489" s="50">
        <v>80000</v>
      </c>
      <c r="F489" s="50">
        <v>80000</v>
      </c>
      <c r="G489" s="19">
        <f t="shared" si="21"/>
        <v>0</v>
      </c>
      <c r="H489" s="20">
        <f t="shared" si="20"/>
        <v>0</v>
      </c>
      <c r="I489" s="51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</row>
    <row r="490" spans="1:67" s="48" customFormat="1">
      <c r="A490" s="48">
        <v>37</v>
      </c>
      <c r="B490" s="48" t="s">
        <v>17</v>
      </c>
      <c r="C490" s="49" t="s">
        <v>193</v>
      </c>
      <c r="E490" s="50">
        <v>80000</v>
      </c>
      <c r="F490" s="50">
        <v>80000</v>
      </c>
      <c r="G490" s="19">
        <f t="shared" si="21"/>
        <v>0</v>
      </c>
      <c r="H490" s="20">
        <f t="shared" si="20"/>
        <v>0</v>
      </c>
      <c r="I490" s="51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</row>
    <row r="491" spans="1:67" s="48" customFormat="1">
      <c r="A491" s="48">
        <v>372</v>
      </c>
      <c r="B491" s="48" t="s">
        <v>194</v>
      </c>
      <c r="C491" s="49" t="s">
        <v>193</v>
      </c>
      <c r="E491" s="50">
        <v>80000</v>
      </c>
      <c r="F491" s="50">
        <v>80000</v>
      </c>
      <c r="G491" s="19">
        <f t="shared" si="21"/>
        <v>0</v>
      </c>
      <c r="H491" s="20">
        <f t="shared" si="20"/>
        <v>0</v>
      </c>
      <c r="I491" s="51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</row>
    <row r="492" spans="1:67" s="42" customFormat="1">
      <c r="A492" s="42" t="s">
        <v>197</v>
      </c>
      <c r="C492" s="43"/>
      <c r="E492" s="44">
        <v>5000</v>
      </c>
      <c r="F492" s="44">
        <v>5000</v>
      </c>
      <c r="G492" s="45">
        <f t="shared" si="21"/>
        <v>0</v>
      </c>
      <c r="H492" s="46">
        <f t="shared" si="20"/>
        <v>0</v>
      </c>
      <c r="I492" s="30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</row>
    <row r="493" spans="1:67" s="48" customFormat="1">
      <c r="A493" s="48" t="s">
        <v>14</v>
      </c>
      <c r="C493" s="49"/>
      <c r="E493" s="50">
        <v>5000</v>
      </c>
      <c r="F493" s="50">
        <v>5000</v>
      </c>
      <c r="G493" s="19">
        <f t="shared" si="21"/>
        <v>0</v>
      </c>
      <c r="H493" s="20">
        <f t="shared" si="20"/>
        <v>0</v>
      </c>
      <c r="I493" s="51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</row>
    <row r="494" spans="1:67" s="48" customFormat="1">
      <c r="A494" s="48">
        <v>3</v>
      </c>
      <c r="B494" s="48" t="s">
        <v>15</v>
      </c>
      <c r="C494" s="49" t="s">
        <v>184</v>
      </c>
      <c r="E494" s="50">
        <v>5000</v>
      </c>
      <c r="F494" s="50">
        <v>5000</v>
      </c>
      <c r="G494" s="19">
        <f t="shared" si="21"/>
        <v>0</v>
      </c>
      <c r="H494" s="20">
        <f t="shared" si="20"/>
        <v>0</v>
      </c>
      <c r="I494" s="51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</row>
    <row r="495" spans="1:67" s="48" customFormat="1">
      <c r="A495" s="48">
        <v>36</v>
      </c>
      <c r="B495" s="48" t="s">
        <v>189</v>
      </c>
      <c r="C495" s="49" t="s">
        <v>184</v>
      </c>
      <c r="E495" s="50">
        <v>5000</v>
      </c>
      <c r="F495" s="50">
        <v>5000</v>
      </c>
      <c r="G495" s="19">
        <f t="shared" si="21"/>
        <v>0</v>
      </c>
      <c r="H495" s="20">
        <f t="shared" si="20"/>
        <v>0</v>
      </c>
      <c r="I495" s="51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</row>
    <row r="496" spans="1:67" s="48" customFormat="1">
      <c r="A496" s="48">
        <v>363</v>
      </c>
      <c r="B496" s="48" t="s">
        <v>191</v>
      </c>
      <c r="C496" s="49" t="s">
        <v>184</v>
      </c>
      <c r="E496" s="50">
        <v>5000</v>
      </c>
      <c r="F496" s="50">
        <v>5000</v>
      </c>
      <c r="G496" s="19">
        <f t="shared" si="21"/>
        <v>0</v>
      </c>
      <c r="H496" s="20">
        <f t="shared" si="20"/>
        <v>0</v>
      </c>
      <c r="I496" s="51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</row>
    <row r="497" spans="1:67" s="37" customFormat="1">
      <c r="A497" s="37" t="s">
        <v>198</v>
      </c>
      <c r="C497" s="38"/>
      <c r="E497" s="39">
        <f>SUM(E498)</f>
        <v>182000</v>
      </c>
      <c r="F497" s="39">
        <f>SUM(F498)</f>
        <v>182000</v>
      </c>
      <c r="G497" s="39">
        <f t="shared" si="21"/>
        <v>0</v>
      </c>
      <c r="H497" s="40">
        <f t="shared" si="20"/>
        <v>0</v>
      </c>
      <c r="I497" s="40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</row>
    <row r="498" spans="1:67" s="58" customFormat="1">
      <c r="A498" s="58" t="s">
        <v>199</v>
      </c>
      <c r="C498" s="59"/>
      <c r="E498" s="60">
        <f>SUM(E500,)</f>
        <v>182000</v>
      </c>
      <c r="F498" s="60">
        <f>SUM(F500,)</f>
        <v>182000</v>
      </c>
      <c r="G498" s="45">
        <f t="shared" si="21"/>
        <v>0</v>
      </c>
      <c r="H498" s="46">
        <f t="shared" si="20"/>
        <v>0</v>
      </c>
      <c r="I498" s="30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</row>
    <row r="499" spans="1:67" s="61" customFormat="1">
      <c r="A499" s="61" t="s">
        <v>20</v>
      </c>
      <c r="C499" s="62"/>
      <c r="E499" s="63">
        <v>182000</v>
      </c>
      <c r="F499" s="63">
        <v>182000</v>
      </c>
      <c r="G499" s="19">
        <f t="shared" si="21"/>
        <v>0</v>
      </c>
      <c r="H499" s="20">
        <f t="shared" si="20"/>
        <v>0</v>
      </c>
      <c r="I499" s="51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</row>
    <row r="500" spans="1:67" s="61" customFormat="1">
      <c r="A500" s="61">
        <v>3</v>
      </c>
      <c r="B500" s="61" t="s">
        <v>15</v>
      </c>
      <c r="C500" s="1" t="s">
        <v>21</v>
      </c>
      <c r="E500" s="63">
        <f>SUM(E501)</f>
        <v>182000</v>
      </c>
      <c r="F500" s="63">
        <f>SUM(F501)</f>
        <v>182000</v>
      </c>
      <c r="G500" s="19">
        <f t="shared" si="21"/>
        <v>0</v>
      </c>
      <c r="H500" s="20">
        <f t="shared" si="20"/>
        <v>0</v>
      </c>
      <c r="I500" s="51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</row>
    <row r="501" spans="1:67" s="61" customFormat="1">
      <c r="A501" s="61">
        <v>38</v>
      </c>
      <c r="B501" s="61" t="s">
        <v>200</v>
      </c>
      <c r="C501" s="1" t="s">
        <v>21</v>
      </c>
      <c r="E501" s="63">
        <f>SUM(E502)</f>
        <v>182000</v>
      </c>
      <c r="F501" s="63">
        <f>SUM(F502)</f>
        <v>182000</v>
      </c>
      <c r="G501" s="19">
        <f t="shared" si="21"/>
        <v>0</v>
      </c>
      <c r="H501" s="20">
        <f t="shared" si="20"/>
        <v>0</v>
      </c>
      <c r="I501" s="51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</row>
    <row r="502" spans="1:67" s="61" customFormat="1">
      <c r="A502" s="61">
        <v>381</v>
      </c>
      <c r="B502" s="61" t="s">
        <v>201</v>
      </c>
      <c r="C502" s="1" t="s">
        <v>21</v>
      </c>
      <c r="E502" s="63">
        <v>182000</v>
      </c>
      <c r="F502" s="63">
        <v>182000</v>
      </c>
      <c r="G502" s="19">
        <f t="shared" si="21"/>
        <v>0</v>
      </c>
      <c r="H502" s="20">
        <f t="shared" si="20"/>
        <v>0</v>
      </c>
      <c r="I502" s="51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</row>
    <row r="503" spans="1:67" s="37" customFormat="1">
      <c r="A503" s="37" t="s">
        <v>202</v>
      </c>
      <c r="C503" s="38"/>
      <c r="E503" s="39">
        <f>SUM(E504,E509,E514,E519,E524,E529)</f>
        <v>527000</v>
      </c>
      <c r="F503" s="39">
        <f>SUM(F504,F509,F514,F519,F524,F529)</f>
        <v>533000</v>
      </c>
      <c r="G503" s="39">
        <f t="shared" si="21"/>
        <v>-6000</v>
      </c>
      <c r="H503" s="40">
        <f t="shared" si="20"/>
        <v>-1.1385199240986717E-2</v>
      </c>
      <c r="I503" s="40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</row>
    <row r="504" spans="1:67" s="42" customFormat="1">
      <c r="A504" s="42" t="s">
        <v>203</v>
      </c>
      <c r="C504" s="43"/>
      <c r="E504" s="44">
        <v>30000</v>
      </c>
      <c r="F504" s="44">
        <v>38000</v>
      </c>
      <c r="G504" s="45">
        <f t="shared" si="21"/>
        <v>-8000</v>
      </c>
      <c r="H504" s="46">
        <f t="shared" ref="H504:H523" si="22">G504/E504</f>
        <v>-0.26666666666666666</v>
      </c>
      <c r="I504" s="30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</row>
    <row r="505" spans="1:67" s="48" customFormat="1">
      <c r="A505" s="48" t="s">
        <v>20</v>
      </c>
      <c r="B505" s="74"/>
      <c r="C505" s="49"/>
      <c r="E505" s="50">
        <v>30000</v>
      </c>
      <c r="F505" s="50">
        <v>38000</v>
      </c>
      <c r="G505" s="19">
        <f t="shared" si="21"/>
        <v>-8000</v>
      </c>
      <c r="H505" s="20">
        <f t="shared" si="22"/>
        <v>-0.26666666666666666</v>
      </c>
      <c r="I505" s="51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</row>
    <row r="506" spans="1:67" s="48" customFormat="1">
      <c r="A506" s="48">
        <v>3</v>
      </c>
      <c r="B506" s="48" t="s">
        <v>15</v>
      </c>
      <c r="C506" s="49" t="s">
        <v>204</v>
      </c>
      <c r="E506" s="50">
        <v>30000</v>
      </c>
      <c r="F506" s="50">
        <v>38000</v>
      </c>
      <c r="G506" s="19">
        <f t="shared" si="21"/>
        <v>-8000</v>
      </c>
      <c r="H506" s="20">
        <f t="shared" si="22"/>
        <v>-0.26666666666666666</v>
      </c>
      <c r="I506" s="51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</row>
    <row r="507" spans="1:67" s="48" customFormat="1">
      <c r="A507" s="48">
        <v>32</v>
      </c>
      <c r="B507" s="48" t="s">
        <v>40</v>
      </c>
      <c r="C507" s="49" t="s">
        <v>204</v>
      </c>
      <c r="E507" s="50">
        <v>30000</v>
      </c>
      <c r="F507" s="50">
        <v>38000</v>
      </c>
      <c r="G507" s="19">
        <f t="shared" si="21"/>
        <v>-8000</v>
      </c>
      <c r="H507" s="20">
        <f t="shared" si="22"/>
        <v>-0.26666666666666666</v>
      </c>
      <c r="I507" s="51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</row>
    <row r="508" spans="1:67" s="48" customFormat="1">
      <c r="A508" s="48">
        <v>329</v>
      </c>
      <c r="B508" s="48" t="s">
        <v>57</v>
      </c>
      <c r="C508" s="49" t="s">
        <v>204</v>
      </c>
      <c r="E508" s="50">
        <v>30000</v>
      </c>
      <c r="F508" s="50">
        <v>38000</v>
      </c>
      <c r="G508" s="19">
        <f t="shared" si="21"/>
        <v>-8000</v>
      </c>
      <c r="H508" s="20">
        <f t="shared" si="22"/>
        <v>-0.26666666666666666</v>
      </c>
      <c r="I508" s="51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</row>
    <row r="509" spans="1:67" s="58" customFormat="1">
      <c r="A509" s="58" t="s">
        <v>205</v>
      </c>
      <c r="C509" s="59"/>
      <c r="E509" s="60">
        <f>SUM(E511)</f>
        <v>7000</v>
      </c>
      <c r="F509" s="60">
        <f>SUM(F511)</f>
        <v>7000</v>
      </c>
      <c r="G509" s="45">
        <f t="shared" si="21"/>
        <v>0</v>
      </c>
      <c r="H509" s="46">
        <f t="shared" si="22"/>
        <v>0</v>
      </c>
      <c r="I509" s="30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</row>
    <row r="510" spans="1:67" s="61" customFormat="1">
      <c r="A510" s="61" t="s">
        <v>20</v>
      </c>
      <c r="B510" s="75"/>
      <c r="C510" s="62"/>
      <c r="E510" s="63">
        <v>7000</v>
      </c>
      <c r="F510" s="63">
        <v>7000</v>
      </c>
      <c r="G510" s="19">
        <f t="shared" si="21"/>
        <v>0</v>
      </c>
      <c r="H510" s="20">
        <f t="shared" si="22"/>
        <v>0</v>
      </c>
      <c r="I510" s="51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</row>
    <row r="511" spans="1:67" s="61" customFormat="1">
      <c r="A511" s="61">
        <v>3</v>
      </c>
      <c r="B511" s="61" t="s">
        <v>15</v>
      </c>
      <c r="C511" s="1" t="s">
        <v>204</v>
      </c>
      <c r="E511" s="63">
        <f>SUM(E512)</f>
        <v>7000</v>
      </c>
      <c r="F511" s="63">
        <f>SUM(F512)</f>
        <v>7000</v>
      </c>
      <c r="G511" s="19">
        <f t="shared" si="21"/>
        <v>0</v>
      </c>
      <c r="H511" s="20">
        <f t="shared" si="22"/>
        <v>0</v>
      </c>
      <c r="I511" s="51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</row>
    <row r="512" spans="1:67" s="61" customFormat="1">
      <c r="A512" s="61">
        <v>38</v>
      </c>
      <c r="B512" s="61" t="s">
        <v>22</v>
      </c>
      <c r="C512" s="1" t="s">
        <v>204</v>
      </c>
      <c r="E512" s="63">
        <f>SUM(E513)</f>
        <v>7000</v>
      </c>
      <c r="F512" s="63">
        <f>SUM(F513)</f>
        <v>7000</v>
      </c>
      <c r="G512" s="19">
        <f t="shared" si="21"/>
        <v>0</v>
      </c>
      <c r="H512" s="20">
        <f t="shared" si="22"/>
        <v>0</v>
      </c>
      <c r="I512" s="51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</row>
    <row r="513" spans="1:67" s="61" customFormat="1">
      <c r="A513" s="61">
        <v>381</v>
      </c>
      <c r="B513" s="61" t="s">
        <v>23</v>
      </c>
      <c r="C513" s="1" t="s">
        <v>204</v>
      </c>
      <c r="E513" s="63">
        <v>7000</v>
      </c>
      <c r="F513" s="63">
        <v>7000</v>
      </c>
      <c r="G513" s="19">
        <f t="shared" si="21"/>
        <v>0</v>
      </c>
      <c r="H513" s="20">
        <f t="shared" si="22"/>
        <v>0</v>
      </c>
      <c r="I513" s="51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</row>
    <row r="514" spans="1:67" s="42" customFormat="1">
      <c r="A514" s="42" t="s">
        <v>206</v>
      </c>
      <c r="C514" s="43"/>
      <c r="E514" s="44">
        <f>SUM(E516)</f>
        <v>20000</v>
      </c>
      <c r="F514" s="44">
        <v>28000</v>
      </c>
      <c r="G514" s="45">
        <f t="shared" si="21"/>
        <v>-8000</v>
      </c>
      <c r="H514" s="46">
        <f t="shared" si="22"/>
        <v>-0.4</v>
      </c>
      <c r="I514" s="30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</row>
    <row r="515" spans="1:67" s="48" customFormat="1">
      <c r="A515" s="48" t="s">
        <v>20</v>
      </c>
      <c r="C515" s="49"/>
      <c r="E515" s="50">
        <v>20000</v>
      </c>
      <c r="F515" s="50">
        <v>28000</v>
      </c>
      <c r="G515" s="19">
        <f t="shared" si="21"/>
        <v>-8000</v>
      </c>
      <c r="H515" s="20">
        <f t="shared" si="22"/>
        <v>-0.4</v>
      </c>
      <c r="I515" s="51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</row>
    <row r="516" spans="1:67" s="48" customFormat="1">
      <c r="A516" s="48">
        <v>3</v>
      </c>
      <c r="B516" s="48" t="s">
        <v>15</v>
      </c>
      <c r="C516" s="1" t="s">
        <v>204</v>
      </c>
      <c r="E516" s="50">
        <f>SUM(E517)</f>
        <v>20000</v>
      </c>
      <c r="F516" s="50">
        <v>28000</v>
      </c>
      <c r="G516" s="19">
        <f t="shared" si="21"/>
        <v>-8000</v>
      </c>
      <c r="H516" s="20">
        <f t="shared" si="22"/>
        <v>-0.4</v>
      </c>
      <c r="I516" s="51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</row>
    <row r="517" spans="1:67" s="48" customFormat="1">
      <c r="A517" s="48">
        <v>32</v>
      </c>
      <c r="B517" s="48" t="s">
        <v>44</v>
      </c>
      <c r="C517" s="1" t="s">
        <v>204</v>
      </c>
      <c r="E517" s="50">
        <f>SUM(E518)</f>
        <v>20000</v>
      </c>
      <c r="F517" s="50">
        <v>28000</v>
      </c>
      <c r="G517" s="19">
        <f t="shared" si="21"/>
        <v>-8000</v>
      </c>
      <c r="H517" s="20">
        <f t="shared" si="22"/>
        <v>-0.4</v>
      </c>
      <c r="I517" s="51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</row>
    <row r="518" spans="1:67" s="48" customFormat="1">
      <c r="A518" s="48">
        <v>329</v>
      </c>
      <c r="B518" s="48" t="s">
        <v>26</v>
      </c>
      <c r="C518" s="1" t="s">
        <v>204</v>
      </c>
      <c r="E518" s="50">
        <v>20000</v>
      </c>
      <c r="F518" s="50">
        <v>28000</v>
      </c>
      <c r="G518" s="19">
        <f t="shared" si="21"/>
        <v>-8000</v>
      </c>
      <c r="H518" s="20">
        <f t="shared" si="22"/>
        <v>-0.4</v>
      </c>
      <c r="I518" s="51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</row>
    <row r="519" spans="1:67" s="42" customFormat="1">
      <c r="A519" s="42" t="s">
        <v>207</v>
      </c>
      <c r="C519" s="43"/>
      <c r="E519" s="44">
        <f>SUM(E521)</f>
        <v>20000</v>
      </c>
      <c r="F519" s="44">
        <f>SUM(F521)</f>
        <v>20000</v>
      </c>
      <c r="G519" s="45">
        <f t="shared" si="21"/>
        <v>0</v>
      </c>
      <c r="H519" s="46">
        <f t="shared" si="22"/>
        <v>0</v>
      </c>
      <c r="I519" s="30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</row>
    <row r="520" spans="1:67" s="48" customFormat="1">
      <c r="A520" s="48" t="s">
        <v>20</v>
      </c>
      <c r="C520" s="49"/>
      <c r="E520" s="50">
        <v>20000</v>
      </c>
      <c r="F520" s="50">
        <v>20000</v>
      </c>
      <c r="G520" s="19">
        <f t="shared" si="21"/>
        <v>0</v>
      </c>
      <c r="H520" s="20">
        <f t="shared" si="22"/>
        <v>0</v>
      </c>
      <c r="I520" s="51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</row>
    <row r="521" spans="1:67" s="48" customFormat="1">
      <c r="A521" s="48">
        <v>3</v>
      </c>
      <c r="B521" s="48" t="s">
        <v>15</v>
      </c>
      <c r="C521" s="49" t="s">
        <v>208</v>
      </c>
      <c r="E521" s="50">
        <f>SUM(E522)</f>
        <v>20000</v>
      </c>
      <c r="F521" s="50">
        <f>SUM(F522)</f>
        <v>20000</v>
      </c>
      <c r="G521" s="19">
        <f t="shared" si="21"/>
        <v>0</v>
      </c>
      <c r="H521" s="20">
        <f t="shared" si="22"/>
        <v>0</v>
      </c>
      <c r="I521" s="51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</row>
    <row r="522" spans="1:67" s="48" customFormat="1">
      <c r="A522" s="48">
        <v>38</v>
      </c>
      <c r="B522" s="48" t="s">
        <v>22</v>
      </c>
      <c r="C522" s="49" t="s">
        <v>208</v>
      </c>
      <c r="E522" s="50">
        <f>SUM(E523)</f>
        <v>20000</v>
      </c>
      <c r="F522" s="50">
        <f>SUM(F523)</f>
        <v>20000</v>
      </c>
      <c r="G522" s="19">
        <f t="shared" si="21"/>
        <v>0</v>
      </c>
      <c r="H522" s="20">
        <f t="shared" si="22"/>
        <v>0</v>
      </c>
      <c r="I522" s="51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</row>
    <row r="523" spans="1:67" s="48" customFormat="1">
      <c r="A523" s="48">
        <v>386</v>
      </c>
      <c r="B523" s="48" t="s">
        <v>209</v>
      </c>
      <c r="C523" s="49" t="s">
        <v>208</v>
      </c>
      <c r="E523" s="50">
        <v>20000</v>
      </c>
      <c r="F523" s="50">
        <v>20000</v>
      </c>
      <c r="G523" s="19">
        <f t="shared" si="21"/>
        <v>0</v>
      </c>
      <c r="H523" s="20">
        <f t="shared" si="22"/>
        <v>0</v>
      </c>
      <c r="I523" s="51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</row>
    <row r="524" spans="1:67" s="42" customFormat="1">
      <c r="A524" s="42" t="s">
        <v>210</v>
      </c>
      <c r="C524" s="43"/>
      <c r="E524" s="44">
        <v>0</v>
      </c>
      <c r="F524" s="44">
        <v>10000</v>
      </c>
      <c r="G524" s="45">
        <f t="shared" si="21"/>
        <v>-10000</v>
      </c>
      <c r="H524" s="46">
        <v>0</v>
      </c>
      <c r="I524" s="30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</row>
    <row r="525" spans="1:67" s="48" customFormat="1">
      <c r="A525" s="48" t="s">
        <v>20</v>
      </c>
      <c r="C525" s="49"/>
      <c r="E525" s="50">
        <v>0</v>
      </c>
      <c r="F525" s="50">
        <v>10000</v>
      </c>
      <c r="G525" s="19">
        <f t="shared" si="21"/>
        <v>-10000</v>
      </c>
      <c r="H525" s="20">
        <v>0</v>
      </c>
      <c r="I525" s="51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</row>
    <row r="526" spans="1:67" s="48" customFormat="1">
      <c r="A526" s="48">
        <v>3</v>
      </c>
      <c r="B526" s="48" t="s">
        <v>15</v>
      </c>
      <c r="C526" s="49" t="s">
        <v>208</v>
      </c>
      <c r="E526" s="50">
        <v>0</v>
      </c>
      <c r="F526" s="50">
        <v>10000</v>
      </c>
      <c r="G526" s="19">
        <f t="shared" si="21"/>
        <v>-10000</v>
      </c>
      <c r="H526" s="20">
        <v>0</v>
      </c>
      <c r="I526" s="51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</row>
    <row r="527" spans="1:67" s="48" customFormat="1">
      <c r="A527" s="48">
        <v>38</v>
      </c>
      <c r="B527" s="48" t="s">
        <v>22</v>
      </c>
      <c r="C527" s="49" t="s">
        <v>208</v>
      </c>
      <c r="E527" s="50">
        <v>0</v>
      </c>
      <c r="F527" s="50">
        <v>10000</v>
      </c>
      <c r="G527" s="19">
        <f t="shared" si="21"/>
        <v>-10000</v>
      </c>
      <c r="H527" s="20">
        <v>0</v>
      </c>
      <c r="I527" s="51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</row>
    <row r="528" spans="1:67" s="48" customFormat="1">
      <c r="A528" s="48">
        <v>386</v>
      </c>
      <c r="B528" s="48" t="s">
        <v>209</v>
      </c>
      <c r="C528" s="49" t="s">
        <v>208</v>
      </c>
      <c r="E528" s="50">
        <v>0</v>
      </c>
      <c r="F528" s="50">
        <v>10000</v>
      </c>
      <c r="G528" s="19">
        <f t="shared" si="21"/>
        <v>-10000</v>
      </c>
      <c r="H528" s="20">
        <v>0</v>
      </c>
      <c r="I528" s="51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</row>
    <row r="529" spans="1:67" s="42" customFormat="1">
      <c r="A529" s="42" t="s">
        <v>211</v>
      </c>
      <c r="C529" s="43"/>
      <c r="E529" s="44">
        <v>450000</v>
      </c>
      <c r="F529" s="44">
        <v>430000</v>
      </c>
      <c r="G529" s="45">
        <f t="shared" si="21"/>
        <v>20000</v>
      </c>
      <c r="H529" s="46">
        <f t="shared" ref="H529:H566" si="23">G529/E529</f>
        <v>4.4444444444444446E-2</v>
      </c>
      <c r="I529" s="30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</row>
    <row r="530" spans="1:67" s="48" customFormat="1">
      <c r="A530" s="48" t="s">
        <v>69</v>
      </c>
      <c r="C530" s="49"/>
      <c r="E530" s="50">
        <v>450000</v>
      </c>
      <c r="F530" s="50">
        <v>430000</v>
      </c>
      <c r="G530" s="19">
        <f t="shared" si="21"/>
        <v>20000</v>
      </c>
      <c r="H530" s="20">
        <f t="shared" si="23"/>
        <v>4.4444444444444446E-2</v>
      </c>
      <c r="I530" s="51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  <c r="BO530" s="52"/>
    </row>
    <row r="531" spans="1:67" s="48" customFormat="1">
      <c r="A531" s="48">
        <v>4</v>
      </c>
      <c r="B531" s="48" t="s">
        <v>15</v>
      </c>
      <c r="C531" s="49" t="s">
        <v>204</v>
      </c>
      <c r="E531" s="50">
        <v>450000</v>
      </c>
      <c r="F531" s="50">
        <v>430000</v>
      </c>
      <c r="G531" s="19">
        <f t="shared" si="21"/>
        <v>20000</v>
      </c>
      <c r="H531" s="20">
        <f t="shared" si="23"/>
        <v>4.4444444444444446E-2</v>
      </c>
      <c r="I531" s="51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</row>
    <row r="532" spans="1:67" s="48" customFormat="1">
      <c r="A532" s="48">
        <v>42</v>
      </c>
      <c r="B532" s="48" t="s">
        <v>22</v>
      </c>
      <c r="C532" s="49" t="s">
        <v>204</v>
      </c>
      <c r="E532" s="50">
        <v>450000</v>
      </c>
      <c r="F532" s="50">
        <v>430000</v>
      </c>
      <c r="G532" s="19">
        <f t="shared" si="21"/>
        <v>20000</v>
      </c>
      <c r="H532" s="20">
        <f t="shared" si="23"/>
        <v>4.4444444444444446E-2</v>
      </c>
      <c r="I532" s="51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52"/>
      <c r="BI532" s="52"/>
      <c r="BJ532" s="52"/>
      <c r="BK532" s="52"/>
      <c r="BL532" s="52"/>
      <c r="BM532" s="52"/>
      <c r="BN532" s="52"/>
      <c r="BO532" s="52"/>
    </row>
    <row r="533" spans="1:67" s="48" customFormat="1">
      <c r="A533" s="48">
        <v>421</v>
      </c>
      <c r="B533" s="48" t="s">
        <v>209</v>
      </c>
      <c r="C533" s="49" t="s">
        <v>204</v>
      </c>
      <c r="E533" s="50">
        <v>450000</v>
      </c>
      <c r="F533" s="50">
        <v>430000</v>
      </c>
      <c r="G533" s="19">
        <f t="shared" si="21"/>
        <v>20000</v>
      </c>
      <c r="H533" s="20">
        <f t="shared" si="23"/>
        <v>4.4444444444444446E-2</v>
      </c>
      <c r="I533" s="51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52"/>
      <c r="BI533" s="52"/>
      <c r="BJ533" s="52"/>
      <c r="BK533" s="52"/>
      <c r="BL533" s="52"/>
      <c r="BM533" s="52"/>
      <c r="BN533" s="52"/>
      <c r="BO533" s="52"/>
    </row>
    <row r="534" spans="1:67" s="37" customFormat="1">
      <c r="A534" s="37" t="s">
        <v>212</v>
      </c>
      <c r="C534" s="38"/>
      <c r="E534" s="39">
        <f>SUM(E535,E540,E545)</f>
        <v>106000</v>
      </c>
      <c r="F534" s="39">
        <f>SUM(F535,F540,F545)</f>
        <v>96000</v>
      </c>
      <c r="G534" s="39">
        <f t="shared" si="21"/>
        <v>10000</v>
      </c>
      <c r="H534" s="40">
        <f t="shared" si="23"/>
        <v>9.4339622641509441E-2</v>
      </c>
      <c r="I534" s="40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</row>
    <row r="535" spans="1:67" s="42" customFormat="1">
      <c r="A535" s="42" t="s">
        <v>213</v>
      </c>
      <c r="C535" s="43"/>
      <c r="E535" s="44">
        <f>SUM(E537)</f>
        <v>80000</v>
      </c>
      <c r="F535" s="44">
        <f>SUM(F537)</f>
        <v>80000</v>
      </c>
      <c r="G535" s="45">
        <f t="shared" si="21"/>
        <v>0</v>
      </c>
      <c r="H535" s="46">
        <f t="shared" si="23"/>
        <v>0</v>
      </c>
      <c r="I535" s="30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</row>
    <row r="536" spans="1:67" s="48" customFormat="1">
      <c r="A536" s="48" t="s">
        <v>214</v>
      </c>
      <c r="C536" s="49"/>
      <c r="E536" s="50">
        <v>80000</v>
      </c>
      <c r="F536" s="50">
        <v>80000</v>
      </c>
      <c r="G536" s="19">
        <f t="shared" si="21"/>
        <v>0</v>
      </c>
      <c r="H536" s="20">
        <f t="shared" si="23"/>
        <v>0</v>
      </c>
      <c r="I536" s="51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  <c r="BG536" s="52"/>
      <c r="BH536" s="52"/>
      <c r="BI536" s="52"/>
      <c r="BJ536" s="52"/>
      <c r="BK536" s="52"/>
      <c r="BL536" s="52"/>
      <c r="BM536" s="52"/>
      <c r="BN536" s="52"/>
      <c r="BO536" s="52"/>
    </row>
    <row r="537" spans="1:67" s="48" customFormat="1">
      <c r="A537" s="48">
        <v>3</v>
      </c>
      <c r="B537" s="48" t="s">
        <v>15</v>
      </c>
      <c r="C537" s="49" t="s">
        <v>215</v>
      </c>
      <c r="E537" s="50">
        <f>SUM(E538)</f>
        <v>80000</v>
      </c>
      <c r="F537" s="50">
        <f>SUM(F538)</f>
        <v>80000</v>
      </c>
      <c r="G537" s="19">
        <f t="shared" si="21"/>
        <v>0</v>
      </c>
      <c r="H537" s="20">
        <f t="shared" si="23"/>
        <v>0</v>
      </c>
      <c r="I537" s="51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52"/>
      <c r="BI537" s="52"/>
      <c r="BJ537" s="52"/>
      <c r="BK537" s="52"/>
      <c r="BL537" s="52"/>
      <c r="BM537" s="52"/>
      <c r="BN537" s="52"/>
      <c r="BO537" s="52"/>
    </row>
    <row r="538" spans="1:67" s="48" customFormat="1">
      <c r="A538" s="48">
        <v>37</v>
      </c>
      <c r="B538" s="48" t="s">
        <v>17</v>
      </c>
      <c r="C538" s="49" t="s">
        <v>215</v>
      </c>
      <c r="E538" s="50">
        <f>SUM(E539)</f>
        <v>80000</v>
      </c>
      <c r="F538" s="50">
        <f>SUM(F539)</f>
        <v>80000</v>
      </c>
      <c r="G538" s="19">
        <f t="shared" si="21"/>
        <v>0</v>
      </c>
      <c r="H538" s="20">
        <f t="shared" si="23"/>
        <v>0</v>
      </c>
      <c r="I538" s="51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52"/>
      <c r="BI538" s="52"/>
      <c r="BJ538" s="52"/>
      <c r="BK538" s="52"/>
      <c r="BL538" s="52"/>
      <c r="BM538" s="52"/>
      <c r="BN538" s="52"/>
      <c r="BO538" s="52"/>
    </row>
    <row r="539" spans="1:67" s="48" customFormat="1">
      <c r="A539" s="48">
        <v>372</v>
      </c>
      <c r="B539" s="48" t="s">
        <v>194</v>
      </c>
      <c r="C539" s="49" t="s">
        <v>215</v>
      </c>
      <c r="E539" s="50">
        <v>80000</v>
      </c>
      <c r="F539" s="50">
        <v>80000</v>
      </c>
      <c r="G539" s="19">
        <f t="shared" si="21"/>
        <v>0</v>
      </c>
      <c r="H539" s="20">
        <f t="shared" si="23"/>
        <v>0</v>
      </c>
      <c r="I539" s="51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</row>
    <row r="540" spans="1:67" s="42" customFormat="1">
      <c r="A540" s="42" t="s">
        <v>216</v>
      </c>
      <c r="C540" s="43"/>
      <c r="E540" s="44">
        <v>16000</v>
      </c>
      <c r="F540" s="44">
        <v>16000</v>
      </c>
      <c r="G540" s="45">
        <f t="shared" si="21"/>
        <v>0</v>
      </c>
      <c r="H540" s="46">
        <f t="shared" si="23"/>
        <v>0</v>
      </c>
      <c r="I540" s="30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</row>
    <row r="541" spans="1:67" s="48" customFormat="1">
      <c r="A541" s="48" t="s">
        <v>217</v>
      </c>
      <c r="C541" s="49"/>
      <c r="E541" s="50">
        <v>16000</v>
      </c>
      <c r="F541" s="50">
        <v>16000</v>
      </c>
      <c r="G541" s="19">
        <f t="shared" si="21"/>
        <v>0</v>
      </c>
      <c r="H541" s="20">
        <f t="shared" si="23"/>
        <v>0</v>
      </c>
      <c r="I541" s="51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52"/>
      <c r="BI541" s="52"/>
      <c r="BJ541" s="52"/>
      <c r="BK541" s="52"/>
      <c r="BL541" s="52"/>
      <c r="BM541" s="52"/>
      <c r="BN541" s="52"/>
      <c r="BO541" s="52"/>
    </row>
    <row r="542" spans="1:67" s="48" customFormat="1">
      <c r="A542" s="48">
        <v>3</v>
      </c>
      <c r="B542" s="48" t="s">
        <v>15</v>
      </c>
      <c r="C542" s="49" t="s">
        <v>215</v>
      </c>
      <c r="E542" s="50">
        <v>16000</v>
      </c>
      <c r="F542" s="50">
        <v>16000</v>
      </c>
      <c r="G542" s="19">
        <f t="shared" ref="G542:G611" si="24">E542-F542</f>
        <v>0</v>
      </c>
      <c r="H542" s="20">
        <f t="shared" si="23"/>
        <v>0</v>
      </c>
      <c r="I542" s="51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52"/>
      <c r="BI542" s="52"/>
      <c r="BJ542" s="52"/>
      <c r="BK542" s="52"/>
      <c r="BL542" s="52"/>
      <c r="BM542" s="52"/>
      <c r="BN542" s="52"/>
      <c r="BO542" s="52"/>
    </row>
    <row r="543" spans="1:67" s="48" customFormat="1">
      <c r="A543" s="48">
        <v>37</v>
      </c>
      <c r="B543" s="48" t="s">
        <v>17</v>
      </c>
      <c r="C543" s="49" t="s">
        <v>215</v>
      </c>
      <c r="E543" s="50">
        <v>16000</v>
      </c>
      <c r="F543" s="50">
        <v>16000</v>
      </c>
      <c r="G543" s="19">
        <f t="shared" si="24"/>
        <v>0</v>
      </c>
      <c r="H543" s="20">
        <f t="shared" si="23"/>
        <v>0</v>
      </c>
      <c r="I543" s="51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2"/>
      <c r="BM543" s="52"/>
      <c r="BN543" s="52"/>
      <c r="BO543" s="52"/>
    </row>
    <row r="544" spans="1:67" s="48" customFormat="1">
      <c r="A544" s="48">
        <v>372</v>
      </c>
      <c r="B544" s="48" t="s">
        <v>194</v>
      </c>
      <c r="C544" s="49" t="s">
        <v>215</v>
      </c>
      <c r="D544" s="65"/>
      <c r="E544" s="50">
        <v>16000</v>
      </c>
      <c r="F544" s="50">
        <v>16000</v>
      </c>
      <c r="G544" s="19">
        <f t="shared" si="24"/>
        <v>0</v>
      </c>
      <c r="H544" s="20">
        <f t="shared" si="23"/>
        <v>0</v>
      </c>
      <c r="I544" s="51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  <c r="BC544" s="52"/>
      <c r="BD544" s="52"/>
      <c r="BE544" s="52"/>
      <c r="BF544" s="52"/>
      <c r="BG544" s="52"/>
      <c r="BH544" s="52"/>
      <c r="BI544" s="52"/>
      <c r="BJ544" s="52"/>
      <c r="BK544" s="52"/>
      <c r="BL544" s="52"/>
      <c r="BM544" s="52"/>
      <c r="BN544" s="52"/>
      <c r="BO544" s="52"/>
    </row>
    <row r="545" spans="1:67" s="42" customFormat="1">
      <c r="A545" s="42" t="s">
        <v>218</v>
      </c>
      <c r="C545" s="43"/>
      <c r="E545" s="44">
        <f>SUM(E547)</f>
        <v>10000</v>
      </c>
      <c r="F545" s="44">
        <v>0</v>
      </c>
      <c r="G545" s="45">
        <f t="shared" si="24"/>
        <v>10000</v>
      </c>
      <c r="H545" s="46">
        <f t="shared" si="23"/>
        <v>1</v>
      </c>
      <c r="I545" s="30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</row>
    <row r="546" spans="1:67" s="48" customFormat="1">
      <c r="A546" s="48" t="s">
        <v>20</v>
      </c>
      <c r="C546" s="49"/>
      <c r="E546" s="50">
        <v>10000</v>
      </c>
      <c r="F546" s="50">
        <v>0</v>
      </c>
      <c r="G546" s="19">
        <f t="shared" si="24"/>
        <v>10000</v>
      </c>
      <c r="H546" s="20">
        <f t="shared" si="23"/>
        <v>1</v>
      </c>
      <c r="I546" s="51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  <c r="BC546" s="52"/>
      <c r="BD546" s="52"/>
      <c r="BE546" s="52"/>
      <c r="BF546" s="52"/>
      <c r="BG546" s="52"/>
      <c r="BH546" s="52"/>
      <c r="BI546" s="52"/>
      <c r="BJ546" s="52"/>
      <c r="BK546" s="52"/>
      <c r="BL546" s="52"/>
      <c r="BM546" s="52"/>
      <c r="BN546" s="52"/>
      <c r="BO546" s="52"/>
    </row>
    <row r="547" spans="1:67" s="48" customFormat="1">
      <c r="A547" s="48">
        <v>3</v>
      </c>
      <c r="B547" s="48" t="s">
        <v>15</v>
      </c>
      <c r="C547" s="49" t="s">
        <v>184</v>
      </c>
      <c r="E547" s="50">
        <f>SUM(E548)</f>
        <v>10000</v>
      </c>
      <c r="F547" s="50">
        <v>0</v>
      </c>
      <c r="G547" s="19">
        <f t="shared" si="24"/>
        <v>10000</v>
      </c>
      <c r="H547" s="20">
        <f t="shared" si="23"/>
        <v>1</v>
      </c>
      <c r="I547" s="51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  <c r="BK547" s="52"/>
      <c r="BL547" s="52"/>
      <c r="BM547" s="52"/>
      <c r="BN547" s="52"/>
      <c r="BO547" s="52"/>
    </row>
    <row r="548" spans="1:67" s="48" customFormat="1">
      <c r="A548" s="48">
        <v>36</v>
      </c>
      <c r="B548" s="48" t="s">
        <v>188</v>
      </c>
      <c r="C548" s="49" t="s">
        <v>184</v>
      </c>
      <c r="E548" s="50">
        <f>SUM(E549)</f>
        <v>10000</v>
      </c>
      <c r="F548" s="50">
        <v>0</v>
      </c>
      <c r="G548" s="19">
        <f t="shared" si="24"/>
        <v>10000</v>
      </c>
      <c r="H548" s="20">
        <f t="shared" si="23"/>
        <v>1</v>
      </c>
      <c r="I548" s="51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  <c r="BC548" s="52"/>
      <c r="BD548" s="52"/>
      <c r="BE548" s="52"/>
      <c r="BF548" s="52"/>
      <c r="BG548" s="52"/>
      <c r="BH548" s="52"/>
      <c r="BI548" s="52"/>
      <c r="BJ548" s="52"/>
      <c r="BK548" s="52"/>
      <c r="BL548" s="52"/>
      <c r="BM548" s="52"/>
      <c r="BN548" s="52"/>
      <c r="BO548" s="52"/>
    </row>
    <row r="549" spans="1:67" s="48" customFormat="1">
      <c r="A549" s="48">
        <v>363</v>
      </c>
      <c r="B549" s="48" t="s">
        <v>191</v>
      </c>
      <c r="C549" s="49" t="s">
        <v>184</v>
      </c>
      <c r="E549" s="50">
        <v>10000</v>
      </c>
      <c r="F549" s="50">
        <v>0</v>
      </c>
      <c r="G549" s="19">
        <f t="shared" si="24"/>
        <v>10000</v>
      </c>
      <c r="H549" s="20">
        <f t="shared" si="23"/>
        <v>1</v>
      </c>
      <c r="I549" s="51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  <c r="BK549" s="52"/>
      <c r="BL549" s="52"/>
      <c r="BM549" s="52"/>
      <c r="BN549" s="52"/>
      <c r="BO549" s="52"/>
    </row>
    <row r="550" spans="1:67" s="79" customFormat="1">
      <c r="A550" s="79" t="s">
        <v>269</v>
      </c>
      <c r="E550" s="79">
        <f>SUM(E551)</f>
        <v>50000</v>
      </c>
      <c r="F550" s="79">
        <f>SUM(F551)</f>
        <v>175000</v>
      </c>
      <c r="G550" s="79">
        <f t="shared" ref="G550" si="25">E550-F550</f>
        <v>-125000</v>
      </c>
      <c r="H550" s="40">
        <f t="shared" ref="H550" si="26">G550/E550</f>
        <v>-2.5</v>
      </c>
      <c r="I550" s="40"/>
    </row>
    <row r="551" spans="1:67" s="42" customFormat="1">
      <c r="A551" s="42" t="s">
        <v>27</v>
      </c>
      <c r="C551" s="43"/>
      <c r="E551" s="44">
        <v>50000</v>
      </c>
      <c r="F551" s="44">
        <v>175000</v>
      </c>
      <c r="G551" s="45">
        <f>E551-F551</f>
        <v>-125000</v>
      </c>
      <c r="H551" s="46">
        <f>G551/E551</f>
        <v>-2.5</v>
      </c>
      <c r="I551" s="30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</row>
    <row r="552" spans="1:67" s="53" customFormat="1">
      <c r="A552" s="53" t="s">
        <v>20</v>
      </c>
      <c r="C552" s="54"/>
      <c r="E552" s="55">
        <v>50000</v>
      </c>
      <c r="F552" s="55">
        <v>175000</v>
      </c>
      <c r="G552" s="19">
        <f>E552-F552</f>
        <v>-125000</v>
      </c>
      <c r="H552" s="20">
        <f>G552/E552</f>
        <v>-2.5</v>
      </c>
      <c r="I552" s="51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  <c r="BG552" s="52"/>
      <c r="BH552" s="52"/>
      <c r="BI552" s="52"/>
      <c r="BJ552" s="52"/>
      <c r="BK552" s="52"/>
      <c r="BL552" s="52"/>
      <c r="BM552" s="52"/>
      <c r="BN552" s="52"/>
      <c r="BO552" s="52"/>
    </row>
    <row r="553" spans="1:67" s="48" customFormat="1">
      <c r="A553" s="48">
        <v>3</v>
      </c>
      <c r="B553" s="48" t="s">
        <v>15</v>
      </c>
      <c r="C553" s="49" t="s">
        <v>16</v>
      </c>
      <c r="E553" s="55">
        <v>50000</v>
      </c>
      <c r="F553" s="55">
        <v>175000</v>
      </c>
      <c r="G553" s="19">
        <f>E553-F553</f>
        <v>-125000</v>
      </c>
      <c r="H553" s="20">
        <f>G553/E553</f>
        <v>-2.5</v>
      </c>
      <c r="I553" s="51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  <c r="BG553" s="52"/>
      <c r="BH553" s="52"/>
      <c r="BI553" s="52"/>
      <c r="BJ553" s="52"/>
      <c r="BK553" s="52"/>
      <c r="BL553" s="52"/>
      <c r="BM553" s="52"/>
      <c r="BN553" s="52"/>
      <c r="BO553" s="52"/>
    </row>
    <row r="554" spans="1:67" s="48" customFormat="1">
      <c r="A554" s="48">
        <v>38</v>
      </c>
      <c r="B554" s="48" t="s">
        <v>22</v>
      </c>
      <c r="C554" s="49" t="s">
        <v>16</v>
      </c>
      <c r="E554" s="55">
        <v>50000</v>
      </c>
      <c r="F554" s="55">
        <v>175000</v>
      </c>
      <c r="G554" s="19">
        <f>E554-F554</f>
        <v>-125000</v>
      </c>
      <c r="H554" s="20">
        <f>G554/E554</f>
        <v>-2.5</v>
      </c>
      <c r="I554" s="51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  <c r="BC554" s="52"/>
      <c r="BD554" s="52"/>
      <c r="BE554" s="52"/>
      <c r="BF554" s="52"/>
      <c r="BG554" s="52"/>
      <c r="BH554" s="52"/>
      <c r="BI554" s="52"/>
      <c r="BJ554" s="52"/>
      <c r="BK554" s="52"/>
      <c r="BL554" s="52"/>
      <c r="BM554" s="52"/>
      <c r="BN554" s="52"/>
      <c r="BO554" s="52"/>
    </row>
    <row r="555" spans="1:67" s="48" customFormat="1">
      <c r="A555" s="48">
        <v>386</v>
      </c>
      <c r="B555" s="48" t="s">
        <v>28</v>
      </c>
      <c r="C555" s="49" t="s">
        <v>16</v>
      </c>
      <c r="E555" s="55">
        <v>50000</v>
      </c>
      <c r="F555" s="55">
        <v>175000</v>
      </c>
      <c r="G555" s="19">
        <f>E555-F555</f>
        <v>-125000</v>
      </c>
      <c r="H555" s="20">
        <f>G555/E555</f>
        <v>-2.5</v>
      </c>
      <c r="I555" s="51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  <c r="BG555" s="52"/>
      <c r="BH555" s="52"/>
      <c r="BI555" s="52"/>
      <c r="BJ555" s="52"/>
      <c r="BK555" s="52"/>
      <c r="BL555" s="52"/>
      <c r="BM555" s="52"/>
      <c r="BN555" s="52"/>
      <c r="BO555" s="52"/>
    </row>
    <row r="556" spans="1:67" s="76" customFormat="1">
      <c r="A556" s="76" t="s">
        <v>219</v>
      </c>
      <c r="E556" s="76">
        <f>SUM(E558,E564)</f>
        <v>691500</v>
      </c>
      <c r="F556" s="76">
        <f>SUM(F558,F564)</f>
        <v>614000</v>
      </c>
      <c r="G556" s="76">
        <f t="shared" si="24"/>
        <v>77500</v>
      </c>
      <c r="H556" s="77">
        <f t="shared" si="23"/>
        <v>0.11207519884309472</v>
      </c>
      <c r="I556" s="77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  <c r="BK556" s="78"/>
      <c r="BL556" s="78"/>
      <c r="BM556" s="78"/>
      <c r="BN556" s="78"/>
      <c r="BO556" s="78"/>
    </row>
    <row r="557" spans="1:67" s="39" customFormat="1">
      <c r="A557" s="39" t="s">
        <v>36</v>
      </c>
      <c r="E557" s="39">
        <f>SUM(E558,E564)</f>
        <v>691500</v>
      </c>
      <c r="F557" s="39">
        <f>SUM(F558,F564)</f>
        <v>614000</v>
      </c>
      <c r="G557" s="39">
        <f t="shared" si="24"/>
        <v>77500</v>
      </c>
      <c r="H557" s="40">
        <f t="shared" si="23"/>
        <v>0.11207519884309472</v>
      </c>
      <c r="I557" s="40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  <c r="AW557" s="79"/>
      <c r="AX557" s="79"/>
      <c r="AY557" s="79"/>
      <c r="AZ557" s="79"/>
      <c r="BA557" s="79"/>
      <c r="BB557" s="79"/>
      <c r="BC557" s="79"/>
      <c r="BD557" s="79"/>
      <c r="BE557" s="79"/>
      <c r="BF557" s="79"/>
      <c r="BG557" s="79"/>
      <c r="BH557" s="79"/>
      <c r="BI557" s="79"/>
      <c r="BJ557" s="79"/>
      <c r="BK557" s="79"/>
      <c r="BL557" s="79"/>
      <c r="BM557" s="79"/>
      <c r="BN557" s="79"/>
      <c r="BO557" s="79"/>
    </row>
    <row r="558" spans="1:67" s="42" customFormat="1">
      <c r="A558" s="42" t="s">
        <v>220</v>
      </c>
      <c r="C558" s="43"/>
      <c r="E558" s="44">
        <v>615000</v>
      </c>
      <c r="F558" s="44">
        <v>545000</v>
      </c>
      <c r="G558" s="45">
        <f t="shared" si="24"/>
        <v>70000</v>
      </c>
      <c r="H558" s="46">
        <f t="shared" si="23"/>
        <v>0.11382113821138211</v>
      </c>
      <c r="I558" s="30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</row>
    <row r="559" spans="1:67" s="48" customFormat="1">
      <c r="A559" s="48" t="s">
        <v>20</v>
      </c>
      <c r="C559" s="49"/>
      <c r="E559" s="50">
        <f>SUM(E560,)</f>
        <v>615000</v>
      </c>
      <c r="F559" s="50">
        <v>545000</v>
      </c>
      <c r="G559" s="19">
        <f t="shared" si="24"/>
        <v>70000</v>
      </c>
      <c r="H559" s="20">
        <f t="shared" si="23"/>
        <v>0.11382113821138211</v>
      </c>
      <c r="I559" s="51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  <c r="BC559" s="52"/>
      <c r="BD559" s="52"/>
      <c r="BE559" s="52"/>
      <c r="BF559" s="52"/>
      <c r="BG559" s="52"/>
      <c r="BH559" s="52"/>
      <c r="BI559" s="52"/>
      <c r="BJ559" s="52"/>
      <c r="BK559" s="52"/>
      <c r="BL559" s="52"/>
      <c r="BM559" s="52"/>
      <c r="BN559" s="52"/>
      <c r="BO559" s="52"/>
    </row>
    <row r="560" spans="1:67" s="48" customFormat="1">
      <c r="A560" s="48">
        <v>3</v>
      </c>
      <c r="B560" s="48" t="s">
        <v>38</v>
      </c>
      <c r="C560" s="49" t="s">
        <v>62</v>
      </c>
      <c r="E560" s="50">
        <f>SUM(E561,)</f>
        <v>615000</v>
      </c>
      <c r="F560" s="50">
        <v>545000</v>
      </c>
      <c r="G560" s="19">
        <f t="shared" si="24"/>
        <v>70000</v>
      </c>
      <c r="H560" s="20">
        <f t="shared" si="23"/>
        <v>0.11382113821138211</v>
      </c>
      <c r="I560" s="51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  <c r="BC560" s="52"/>
      <c r="BD560" s="52"/>
      <c r="BE560" s="52"/>
      <c r="BF560" s="52"/>
      <c r="BG560" s="52"/>
      <c r="BH560" s="52"/>
      <c r="BI560" s="52"/>
      <c r="BJ560" s="52"/>
      <c r="BK560" s="52"/>
      <c r="BL560" s="52"/>
      <c r="BM560" s="52"/>
      <c r="BN560" s="52"/>
      <c r="BO560" s="52"/>
    </row>
    <row r="561" spans="1:67" s="48" customFormat="1">
      <c r="A561" s="48">
        <v>31</v>
      </c>
      <c r="B561" s="48" t="s">
        <v>221</v>
      </c>
      <c r="C561" s="49" t="s">
        <v>62</v>
      </c>
      <c r="E561" s="50">
        <f>SUM(E562,E563)</f>
        <v>615000</v>
      </c>
      <c r="F561" s="50">
        <f>SUM(F562,F563)</f>
        <v>545000</v>
      </c>
      <c r="G561" s="19">
        <f t="shared" si="24"/>
        <v>70000</v>
      </c>
      <c r="H561" s="20">
        <f t="shared" si="23"/>
        <v>0.11382113821138211</v>
      </c>
      <c r="I561" s="51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  <c r="BK561" s="52"/>
      <c r="BL561" s="52"/>
      <c r="BM561" s="52"/>
      <c r="BN561" s="52"/>
      <c r="BO561" s="52"/>
    </row>
    <row r="562" spans="1:67" s="48" customFormat="1">
      <c r="A562" s="48">
        <v>311</v>
      </c>
      <c r="B562" s="48" t="s">
        <v>222</v>
      </c>
      <c r="C562" s="49" t="s">
        <v>62</v>
      </c>
      <c r="E562" s="50">
        <v>435000</v>
      </c>
      <c r="F562" s="50">
        <v>375000</v>
      </c>
      <c r="G562" s="19">
        <f t="shared" si="24"/>
        <v>60000</v>
      </c>
      <c r="H562" s="20">
        <f t="shared" si="23"/>
        <v>0.13793103448275862</v>
      </c>
      <c r="I562" s="51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52"/>
      <c r="BC562" s="52"/>
      <c r="BD562" s="52"/>
      <c r="BE562" s="52"/>
      <c r="BF562" s="52"/>
      <c r="BG562" s="52"/>
      <c r="BH562" s="52"/>
      <c r="BI562" s="52"/>
      <c r="BJ562" s="52"/>
      <c r="BK562" s="52"/>
      <c r="BL562" s="52"/>
      <c r="BM562" s="52"/>
      <c r="BN562" s="52"/>
      <c r="BO562" s="52"/>
    </row>
    <row r="563" spans="1:67" s="48" customFormat="1">
      <c r="A563" s="48">
        <v>313</v>
      </c>
      <c r="B563" s="48" t="s">
        <v>223</v>
      </c>
      <c r="C563" s="49" t="s">
        <v>62</v>
      </c>
      <c r="E563" s="50">
        <v>180000</v>
      </c>
      <c r="F563" s="50">
        <v>170000</v>
      </c>
      <c r="G563" s="19">
        <f t="shared" si="24"/>
        <v>10000</v>
      </c>
      <c r="H563" s="20">
        <f t="shared" si="23"/>
        <v>5.5555555555555552E-2</v>
      </c>
      <c r="I563" s="51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52"/>
      <c r="BC563" s="52"/>
      <c r="BD563" s="52"/>
      <c r="BE563" s="52"/>
      <c r="BF563" s="52"/>
      <c r="BG563" s="52"/>
      <c r="BH563" s="52"/>
      <c r="BI563" s="52"/>
      <c r="BJ563" s="52"/>
      <c r="BK563" s="52"/>
      <c r="BL563" s="52"/>
      <c r="BM563" s="52"/>
      <c r="BN563" s="52"/>
      <c r="BO563" s="52"/>
    </row>
    <row r="564" spans="1:67" s="42" customFormat="1">
      <c r="A564" s="42" t="s">
        <v>224</v>
      </c>
      <c r="C564" s="43"/>
      <c r="E564" s="44">
        <f>SUM(E568,E570)</f>
        <v>76500</v>
      </c>
      <c r="F564" s="44">
        <v>69000</v>
      </c>
      <c r="G564" s="45">
        <f t="shared" si="24"/>
        <v>7500</v>
      </c>
      <c r="H564" s="46">
        <f t="shared" si="23"/>
        <v>9.8039215686274508E-2</v>
      </c>
      <c r="I564" s="30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</row>
    <row r="565" spans="1:67" s="48" customFormat="1">
      <c r="A565" s="48" t="s">
        <v>20</v>
      </c>
      <c r="C565" s="49"/>
      <c r="E565" s="50">
        <v>76500</v>
      </c>
      <c r="F565" s="50">
        <v>69000</v>
      </c>
      <c r="G565" s="19">
        <f t="shared" si="24"/>
        <v>7500</v>
      </c>
      <c r="H565" s="20">
        <f t="shared" si="23"/>
        <v>9.8039215686274508E-2</v>
      </c>
      <c r="I565" s="51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52"/>
      <c r="BC565" s="52"/>
      <c r="BD565" s="52"/>
      <c r="BE565" s="52"/>
      <c r="BF565" s="52"/>
      <c r="BG565" s="52"/>
      <c r="BH565" s="52"/>
      <c r="BI565" s="52"/>
      <c r="BJ565" s="52"/>
      <c r="BK565" s="52"/>
      <c r="BL565" s="52"/>
      <c r="BM565" s="52"/>
      <c r="BN565" s="52"/>
      <c r="BO565" s="52"/>
    </row>
    <row r="566" spans="1:67" s="48" customFormat="1">
      <c r="A566" s="48">
        <v>3</v>
      </c>
      <c r="B566" s="48" t="s">
        <v>38</v>
      </c>
      <c r="C566" s="49" t="s">
        <v>62</v>
      </c>
      <c r="E566" s="50">
        <v>76500</v>
      </c>
      <c r="F566" s="50">
        <v>69000</v>
      </c>
      <c r="G566" s="19">
        <f t="shared" si="24"/>
        <v>7500</v>
      </c>
      <c r="H566" s="20">
        <f t="shared" si="23"/>
        <v>9.8039215686274508E-2</v>
      </c>
      <c r="I566" s="51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  <c r="BG566" s="52"/>
      <c r="BH566" s="52"/>
      <c r="BI566" s="52"/>
      <c r="BJ566" s="52"/>
      <c r="BK566" s="52"/>
      <c r="BL566" s="52"/>
      <c r="BM566" s="52"/>
      <c r="BN566" s="52"/>
      <c r="BO566" s="52"/>
    </row>
    <row r="567" spans="1:67" s="48" customFormat="1">
      <c r="A567" s="48">
        <v>31</v>
      </c>
      <c r="B567" s="48" t="s">
        <v>221</v>
      </c>
      <c r="C567" s="49" t="s">
        <v>62</v>
      </c>
      <c r="E567" s="50">
        <v>25000</v>
      </c>
      <c r="F567" s="50">
        <v>25000</v>
      </c>
      <c r="G567" s="19">
        <f t="shared" si="24"/>
        <v>0</v>
      </c>
      <c r="H567" s="20">
        <f t="shared" ref="H567:H598" si="27">G567/E567</f>
        <v>0</v>
      </c>
      <c r="I567" s="51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52"/>
      <c r="BC567" s="52"/>
      <c r="BD567" s="52"/>
      <c r="BE567" s="52"/>
      <c r="BF567" s="52"/>
      <c r="BG567" s="52"/>
      <c r="BH567" s="52"/>
      <c r="BI567" s="52"/>
      <c r="BJ567" s="52"/>
      <c r="BK567" s="52"/>
      <c r="BL567" s="52"/>
      <c r="BM567" s="52"/>
      <c r="BN567" s="52"/>
      <c r="BO567" s="52"/>
    </row>
    <row r="568" spans="1:67" s="48" customFormat="1">
      <c r="A568" s="48">
        <v>312</v>
      </c>
      <c r="B568" s="48" t="s">
        <v>225</v>
      </c>
      <c r="C568" s="49" t="s">
        <v>62</v>
      </c>
      <c r="E568" s="50">
        <v>25000</v>
      </c>
      <c r="F568" s="50">
        <v>25000</v>
      </c>
      <c r="G568" s="19">
        <f t="shared" si="24"/>
        <v>0</v>
      </c>
      <c r="H568" s="20">
        <f t="shared" si="27"/>
        <v>0</v>
      </c>
      <c r="I568" s="51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  <c r="BG568" s="52"/>
      <c r="BH568" s="52"/>
      <c r="BI568" s="52"/>
      <c r="BJ568" s="52"/>
      <c r="BK568" s="52"/>
      <c r="BL568" s="52"/>
      <c r="BM568" s="52"/>
      <c r="BN568" s="52"/>
      <c r="BO568" s="52"/>
    </row>
    <row r="569" spans="1:67" s="48" customFormat="1">
      <c r="A569" s="48">
        <v>32</v>
      </c>
      <c r="B569" s="48" t="s">
        <v>44</v>
      </c>
      <c r="C569" s="49" t="s">
        <v>62</v>
      </c>
      <c r="E569" s="50">
        <f>SUM(E570:E570)</f>
        <v>51500</v>
      </c>
      <c r="F569" s="50">
        <f>5000+6000+1000+12000+20000</f>
        <v>44000</v>
      </c>
      <c r="G569" s="19">
        <f t="shared" si="24"/>
        <v>7500</v>
      </c>
      <c r="H569" s="20">
        <f t="shared" si="27"/>
        <v>0.14563106796116504</v>
      </c>
      <c r="I569" s="51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  <c r="BG569" s="52"/>
      <c r="BH569" s="52"/>
      <c r="BI569" s="52"/>
      <c r="BJ569" s="52"/>
      <c r="BK569" s="52"/>
      <c r="BL569" s="52"/>
      <c r="BM569" s="52"/>
      <c r="BN569" s="52"/>
      <c r="BO569" s="52"/>
    </row>
    <row r="570" spans="1:67" s="48" customFormat="1">
      <c r="A570" s="48">
        <v>321</v>
      </c>
      <c r="B570" s="48" t="s">
        <v>226</v>
      </c>
      <c r="C570" s="49" t="s">
        <v>62</v>
      </c>
      <c r="E570" s="50">
        <v>51500</v>
      </c>
      <c r="F570" s="50">
        <v>44000</v>
      </c>
      <c r="G570" s="19">
        <f t="shared" si="24"/>
        <v>7500</v>
      </c>
      <c r="H570" s="20">
        <f t="shared" si="27"/>
        <v>0.14563106796116504</v>
      </c>
      <c r="I570" s="51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  <c r="BG570" s="52"/>
      <c r="BH570" s="52"/>
      <c r="BI570" s="52"/>
      <c r="BJ570" s="52"/>
      <c r="BK570" s="52"/>
      <c r="BL570" s="52"/>
      <c r="BM570" s="52"/>
      <c r="BN570" s="52"/>
      <c r="BO570" s="52"/>
    </row>
    <row r="571" spans="1:67" s="76" customFormat="1">
      <c r="A571" s="76" t="s">
        <v>227</v>
      </c>
      <c r="E571" s="76">
        <f>SUM(E572,E639,E633)</f>
        <v>1190100</v>
      </c>
      <c r="F571" s="76">
        <f>SUM(F572,F639,F633)</f>
        <v>1215760</v>
      </c>
      <c r="G571" s="76">
        <f t="shared" si="24"/>
        <v>-25660</v>
      </c>
      <c r="H571" s="77">
        <f t="shared" si="27"/>
        <v>-2.156121334341652E-2</v>
      </c>
      <c r="I571" s="77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  <c r="AX571" s="78"/>
      <c r="AY571" s="78"/>
      <c r="AZ571" s="78"/>
      <c r="BA571" s="78"/>
      <c r="BB571" s="78"/>
      <c r="BC571" s="78"/>
      <c r="BD571" s="78"/>
      <c r="BE571" s="78"/>
      <c r="BF571" s="78"/>
      <c r="BG571" s="78"/>
      <c r="BH571" s="78"/>
      <c r="BI571" s="78"/>
      <c r="BJ571" s="78"/>
      <c r="BK571" s="78"/>
      <c r="BL571" s="78"/>
      <c r="BM571" s="78"/>
      <c r="BN571" s="78"/>
      <c r="BO571" s="78"/>
    </row>
    <row r="572" spans="1:67" s="39" customFormat="1">
      <c r="A572" s="39" t="s">
        <v>36</v>
      </c>
      <c r="E572" s="39">
        <f>SUM(E573,E579,E586,E591,E596,E601,E606,E612,E617,E623)</f>
        <v>1161100</v>
      </c>
      <c r="F572" s="39">
        <f>SUM(F573,F579,F586,F591,F596,F601,F606,F612,F617,F623,F628)</f>
        <v>1198660</v>
      </c>
      <c r="G572" s="39">
        <f t="shared" si="24"/>
        <v>-37560</v>
      </c>
      <c r="H572" s="40">
        <f t="shared" si="27"/>
        <v>-3.2348634915166652E-2</v>
      </c>
      <c r="I572" s="40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  <c r="AW572" s="79"/>
      <c r="AX572" s="79"/>
      <c r="AY572" s="79"/>
      <c r="AZ572" s="79"/>
      <c r="BA572" s="79"/>
      <c r="BB572" s="79"/>
      <c r="BC572" s="79"/>
      <c r="BD572" s="79"/>
      <c r="BE572" s="79"/>
      <c r="BF572" s="79"/>
      <c r="BG572" s="79"/>
      <c r="BH572" s="79"/>
      <c r="BI572" s="79"/>
      <c r="BJ572" s="79"/>
      <c r="BK572" s="79"/>
      <c r="BL572" s="79"/>
      <c r="BM572" s="79"/>
      <c r="BN572" s="79"/>
      <c r="BO572" s="79"/>
    </row>
    <row r="573" spans="1:67" s="42" customFormat="1">
      <c r="A573" s="42" t="s">
        <v>220</v>
      </c>
      <c r="C573" s="43"/>
      <c r="E573" s="44">
        <v>784000</v>
      </c>
      <c r="F573" s="44">
        <v>803000</v>
      </c>
      <c r="G573" s="45">
        <f t="shared" si="24"/>
        <v>-19000</v>
      </c>
      <c r="H573" s="46">
        <f t="shared" si="27"/>
        <v>-2.423469387755102E-2</v>
      </c>
      <c r="I573" s="30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</row>
    <row r="574" spans="1:67" s="48" customFormat="1">
      <c r="A574" s="48" t="s">
        <v>228</v>
      </c>
      <c r="C574" s="49"/>
      <c r="E574" s="50">
        <v>784000</v>
      </c>
      <c r="F574" s="50">
        <v>803000</v>
      </c>
      <c r="G574" s="19">
        <f t="shared" si="24"/>
        <v>-19000</v>
      </c>
      <c r="H574" s="20">
        <f t="shared" si="27"/>
        <v>-2.423469387755102E-2</v>
      </c>
      <c r="I574" s="51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</row>
    <row r="575" spans="1:67" s="48" customFormat="1">
      <c r="A575" s="48">
        <v>3</v>
      </c>
      <c r="B575" s="48" t="s">
        <v>38</v>
      </c>
      <c r="C575" s="49" t="s">
        <v>62</v>
      </c>
      <c r="E575" s="50">
        <v>784000</v>
      </c>
      <c r="F575" s="50">
        <v>803000</v>
      </c>
      <c r="G575" s="19">
        <f t="shared" si="24"/>
        <v>-19000</v>
      </c>
      <c r="H575" s="20">
        <f t="shared" si="27"/>
        <v>-2.423469387755102E-2</v>
      </c>
      <c r="I575" s="51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  <c r="BG575" s="52"/>
      <c r="BH575" s="52"/>
      <c r="BI575" s="52"/>
      <c r="BJ575" s="52"/>
      <c r="BK575" s="52"/>
      <c r="BL575" s="52"/>
      <c r="BM575" s="52"/>
      <c r="BN575" s="52"/>
      <c r="BO575" s="52"/>
    </row>
    <row r="576" spans="1:67" s="48" customFormat="1">
      <c r="A576" s="48">
        <v>31</v>
      </c>
      <c r="B576" s="48" t="s">
        <v>221</v>
      </c>
      <c r="C576" s="49" t="s">
        <v>62</v>
      </c>
      <c r="E576" s="50">
        <f>SUM(E577,E578)</f>
        <v>784000</v>
      </c>
      <c r="F576" s="50">
        <f>SUM(F577,F578)</f>
        <v>803000</v>
      </c>
      <c r="G576" s="19">
        <f t="shared" si="24"/>
        <v>-19000</v>
      </c>
      <c r="H576" s="20">
        <f t="shared" si="27"/>
        <v>-2.423469387755102E-2</v>
      </c>
      <c r="I576" s="51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52"/>
      <c r="BI576" s="52"/>
      <c r="BJ576" s="52"/>
      <c r="BK576" s="52"/>
      <c r="BL576" s="52"/>
      <c r="BM576" s="52"/>
      <c r="BN576" s="52"/>
      <c r="BO576" s="52"/>
    </row>
    <row r="577" spans="1:67" s="48" customFormat="1">
      <c r="A577" s="48">
        <v>311</v>
      </c>
      <c r="B577" s="48" t="s">
        <v>222</v>
      </c>
      <c r="C577" s="49" t="s">
        <v>62</v>
      </c>
      <c r="E577" s="50">
        <v>545000</v>
      </c>
      <c r="F577" s="50">
        <v>566000</v>
      </c>
      <c r="G577" s="19">
        <f t="shared" si="24"/>
        <v>-21000</v>
      </c>
      <c r="H577" s="20">
        <f t="shared" si="27"/>
        <v>-3.8532110091743121E-2</v>
      </c>
      <c r="I577" s="51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52"/>
      <c r="BC577" s="52"/>
      <c r="BD577" s="52"/>
      <c r="BE577" s="52"/>
      <c r="BF577" s="52"/>
      <c r="BG577" s="52"/>
      <c r="BH577" s="52"/>
      <c r="BI577" s="52"/>
      <c r="BJ577" s="52"/>
      <c r="BK577" s="52"/>
      <c r="BL577" s="52"/>
      <c r="BM577" s="52"/>
      <c r="BN577" s="52"/>
      <c r="BO577" s="52"/>
    </row>
    <row r="578" spans="1:67" s="48" customFormat="1">
      <c r="A578" s="48">
        <v>313</v>
      </c>
      <c r="B578" s="48" t="s">
        <v>223</v>
      </c>
      <c r="C578" s="49" t="s">
        <v>62</v>
      </c>
      <c r="E578" s="50">
        <v>239000</v>
      </c>
      <c r="F578" s="50">
        <v>237000</v>
      </c>
      <c r="G578" s="19">
        <f t="shared" si="24"/>
        <v>2000</v>
      </c>
      <c r="H578" s="20">
        <f t="shared" si="27"/>
        <v>8.368200836820083E-3</v>
      </c>
      <c r="I578" s="51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52"/>
      <c r="BF578" s="52"/>
      <c r="BG578" s="52"/>
      <c r="BH578" s="52"/>
      <c r="BI578" s="52"/>
      <c r="BJ578" s="52"/>
      <c r="BK578" s="52"/>
      <c r="BL578" s="52"/>
      <c r="BM578" s="52"/>
      <c r="BN578" s="52"/>
      <c r="BO578" s="52"/>
    </row>
    <row r="579" spans="1:67" s="42" customFormat="1">
      <c r="A579" s="42" t="s">
        <v>224</v>
      </c>
      <c r="C579" s="43"/>
      <c r="E579" s="44">
        <v>52000</v>
      </c>
      <c r="F579" s="44">
        <v>51800</v>
      </c>
      <c r="G579" s="45">
        <f t="shared" si="24"/>
        <v>200</v>
      </c>
      <c r="H579" s="46">
        <f t="shared" si="27"/>
        <v>3.8461538461538464E-3</v>
      </c>
      <c r="I579" s="30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</row>
    <row r="580" spans="1:67" s="48" customFormat="1">
      <c r="A580" s="48" t="s">
        <v>228</v>
      </c>
      <c r="C580" s="49"/>
      <c r="E580" s="50">
        <v>52000</v>
      </c>
      <c r="F580" s="50">
        <v>51800</v>
      </c>
      <c r="G580" s="19">
        <f t="shared" si="24"/>
        <v>200</v>
      </c>
      <c r="H580" s="20">
        <f t="shared" si="27"/>
        <v>3.8461538461538464E-3</v>
      </c>
      <c r="I580" s="51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</row>
    <row r="581" spans="1:67" s="48" customFormat="1">
      <c r="A581" s="48">
        <v>3</v>
      </c>
      <c r="B581" s="48" t="s">
        <v>38</v>
      </c>
      <c r="C581" s="49" t="s">
        <v>62</v>
      </c>
      <c r="E581" s="50">
        <v>52000</v>
      </c>
      <c r="F581" s="50">
        <f>SUM(F583:F584)</f>
        <v>51800</v>
      </c>
      <c r="G581" s="19">
        <f t="shared" si="24"/>
        <v>200</v>
      </c>
      <c r="H581" s="20">
        <f t="shared" si="27"/>
        <v>3.8461538461538464E-3</v>
      </c>
      <c r="I581" s="51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</row>
    <row r="582" spans="1:67" s="48" customFormat="1">
      <c r="A582" s="48">
        <v>31</v>
      </c>
      <c r="B582" s="48" t="s">
        <v>221</v>
      </c>
      <c r="C582" s="49" t="s">
        <v>62</v>
      </c>
      <c r="E582" s="50">
        <v>22000</v>
      </c>
      <c r="F582" s="50">
        <v>29000</v>
      </c>
      <c r="G582" s="19">
        <f t="shared" si="24"/>
        <v>-7000</v>
      </c>
      <c r="H582" s="20">
        <f t="shared" si="27"/>
        <v>-0.31818181818181818</v>
      </c>
      <c r="I582" s="51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</row>
    <row r="583" spans="1:67" s="48" customFormat="1">
      <c r="A583" s="48">
        <v>312</v>
      </c>
      <c r="B583" s="48" t="s">
        <v>225</v>
      </c>
      <c r="C583" s="49" t="s">
        <v>62</v>
      </c>
      <c r="E583" s="50">
        <v>22000</v>
      </c>
      <c r="F583" s="50">
        <v>29000</v>
      </c>
      <c r="G583" s="19">
        <f t="shared" si="24"/>
        <v>-7000</v>
      </c>
      <c r="H583" s="20">
        <f t="shared" si="27"/>
        <v>-0.31818181818181818</v>
      </c>
      <c r="I583" s="51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</row>
    <row r="584" spans="1:67" s="48" customFormat="1">
      <c r="A584" s="48">
        <v>32</v>
      </c>
      <c r="B584" s="48" t="s">
        <v>44</v>
      </c>
      <c r="C584" s="49" t="s">
        <v>62</v>
      </c>
      <c r="E584" s="50">
        <v>30000</v>
      </c>
      <c r="F584" s="50">
        <v>22800</v>
      </c>
      <c r="G584" s="19">
        <f t="shared" si="24"/>
        <v>7200</v>
      </c>
      <c r="H584" s="20">
        <f t="shared" si="27"/>
        <v>0.24</v>
      </c>
      <c r="I584" s="51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</row>
    <row r="585" spans="1:67" s="48" customFormat="1">
      <c r="A585" s="48">
        <v>321</v>
      </c>
      <c r="B585" s="48" t="s">
        <v>226</v>
      </c>
      <c r="C585" s="49" t="s">
        <v>62</v>
      </c>
      <c r="E585" s="50">
        <v>30000</v>
      </c>
      <c r="F585" s="50">
        <v>22800</v>
      </c>
      <c r="G585" s="19">
        <f t="shared" si="24"/>
        <v>7200</v>
      </c>
      <c r="H585" s="20">
        <f t="shared" si="27"/>
        <v>0.24</v>
      </c>
      <c r="I585" s="51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</row>
    <row r="586" spans="1:67" s="42" customFormat="1">
      <c r="A586" s="42" t="s">
        <v>45</v>
      </c>
      <c r="C586" s="43"/>
      <c r="E586" s="44">
        <v>66000</v>
      </c>
      <c r="F586" s="44">
        <v>45900</v>
      </c>
      <c r="G586" s="45">
        <f t="shared" si="24"/>
        <v>20100</v>
      </c>
      <c r="H586" s="46">
        <f t="shared" si="27"/>
        <v>0.30454545454545456</v>
      </c>
      <c r="I586" s="30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</row>
    <row r="587" spans="1:67" s="48" customFormat="1">
      <c r="A587" s="86" t="s">
        <v>229</v>
      </c>
      <c r="B587" s="86"/>
      <c r="C587" s="86"/>
      <c r="D587" s="86"/>
      <c r="E587" s="50">
        <v>66000</v>
      </c>
      <c r="F587" s="50">
        <v>45500</v>
      </c>
      <c r="G587" s="19">
        <f t="shared" si="24"/>
        <v>20500</v>
      </c>
      <c r="H587" s="20">
        <f t="shared" si="27"/>
        <v>0.31060606060606061</v>
      </c>
      <c r="I587" s="51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</row>
    <row r="588" spans="1:67" s="48" customFormat="1">
      <c r="A588" s="48">
        <v>3</v>
      </c>
      <c r="B588" s="48" t="s">
        <v>38</v>
      </c>
      <c r="C588" s="49" t="s">
        <v>43</v>
      </c>
      <c r="E588" s="50">
        <v>66000</v>
      </c>
      <c r="F588" s="50">
        <v>45500</v>
      </c>
      <c r="G588" s="19">
        <f t="shared" si="24"/>
        <v>20500</v>
      </c>
      <c r="H588" s="20">
        <f t="shared" si="27"/>
        <v>0.31060606060606061</v>
      </c>
      <c r="I588" s="51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</row>
    <row r="589" spans="1:67" s="48" customFormat="1">
      <c r="A589" s="48">
        <v>32</v>
      </c>
      <c r="B589" s="48" t="s">
        <v>44</v>
      </c>
      <c r="C589" s="49" t="s">
        <v>43</v>
      </c>
      <c r="E589" s="50">
        <v>66000</v>
      </c>
      <c r="F589" s="50">
        <v>45500</v>
      </c>
      <c r="G589" s="19">
        <f t="shared" si="24"/>
        <v>20500</v>
      </c>
      <c r="H589" s="20">
        <f t="shared" si="27"/>
        <v>0.31060606060606061</v>
      </c>
      <c r="I589" s="51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</row>
    <row r="590" spans="1:67" s="48" customFormat="1">
      <c r="A590" s="48">
        <v>323</v>
      </c>
      <c r="B590" s="48" t="s">
        <v>47</v>
      </c>
      <c r="C590" s="49" t="s">
        <v>43</v>
      </c>
      <c r="E590" s="50">
        <v>66000</v>
      </c>
      <c r="F590" s="50">
        <v>45500</v>
      </c>
      <c r="G590" s="19">
        <f t="shared" si="24"/>
        <v>20500</v>
      </c>
      <c r="H590" s="20">
        <f t="shared" si="27"/>
        <v>0.31060606060606061</v>
      </c>
      <c r="I590" s="51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</row>
    <row r="591" spans="1:67" s="42" customFormat="1">
      <c r="A591" s="42" t="s">
        <v>230</v>
      </c>
      <c r="C591" s="43"/>
      <c r="E591" s="44">
        <v>1000</v>
      </c>
      <c r="F591" s="44">
        <v>4000</v>
      </c>
      <c r="G591" s="45">
        <f t="shared" si="24"/>
        <v>-3000</v>
      </c>
      <c r="H591" s="46">
        <f t="shared" si="27"/>
        <v>-3</v>
      </c>
      <c r="I591" s="30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</row>
    <row r="592" spans="1:67" s="48" customFormat="1">
      <c r="A592" s="48" t="s">
        <v>231</v>
      </c>
      <c r="C592" s="49"/>
      <c r="D592" s="48" t="s">
        <v>1</v>
      </c>
      <c r="E592" s="50">
        <v>1000</v>
      </c>
      <c r="F592" s="50">
        <v>4000</v>
      </c>
      <c r="G592" s="19">
        <f t="shared" si="24"/>
        <v>-3000</v>
      </c>
      <c r="H592" s="20">
        <f t="shared" si="27"/>
        <v>-3</v>
      </c>
      <c r="I592" s="51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</row>
    <row r="593" spans="1:67" s="48" customFormat="1">
      <c r="A593" s="48">
        <v>3</v>
      </c>
      <c r="B593" s="48" t="s">
        <v>15</v>
      </c>
      <c r="C593" s="49" t="s">
        <v>43</v>
      </c>
      <c r="D593" s="48" t="s">
        <v>1</v>
      </c>
      <c r="E593" s="50">
        <v>1000</v>
      </c>
      <c r="F593" s="50">
        <v>4000</v>
      </c>
      <c r="G593" s="19">
        <f t="shared" si="24"/>
        <v>-3000</v>
      </c>
      <c r="H593" s="20">
        <f t="shared" si="27"/>
        <v>-3</v>
      </c>
      <c r="I593" s="51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</row>
    <row r="594" spans="1:67" s="48" customFormat="1">
      <c r="A594" s="48">
        <v>32</v>
      </c>
      <c r="B594" s="48" t="s">
        <v>50</v>
      </c>
      <c r="C594" s="49" t="s">
        <v>43</v>
      </c>
      <c r="E594" s="50">
        <v>1000</v>
      </c>
      <c r="F594" s="50">
        <v>4000</v>
      </c>
      <c r="G594" s="19">
        <f t="shared" si="24"/>
        <v>-3000</v>
      </c>
      <c r="H594" s="20">
        <f t="shared" si="27"/>
        <v>-3</v>
      </c>
      <c r="I594" s="51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</row>
    <row r="595" spans="1:67" s="48" customFormat="1">
      <c r="A595" s="48">
        <v>323</v>
      </c>
      <c r="B595" s="48" t="s">
        <v>57</v>
      </c>
      <c r="C595" s="49" t="s">
        <v>43</v>
      </c>
      <c r="E595" s="50">
        <v>1000</v>
      </c>
      <c r="F595" s="50">
        <v>4000</v>
      </c>
      <c r="G595" s="19">
        <f t="shared" si="24"/>
        <v>-3000</v>
      </c>
      <c r="H595" s="20">
        <f t="shared" si="27"/>
        <v>-3</v>
      </c>
      <c r="I595" s="51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</row>
    <row r="596" spans="1:67" s="42" customFormat="1">
      <c r="A596" s="42" t="s">
        <v>53</v>
      </c>
      <c r="C596" s="43"/>
      <c r="E596" s="44">
        <v>1000</v>
      </c>
      <c r="F596" s="44">
        <v>100</v>
      </c>
      <c r="G596" s="45">
        <f t="shared" si="24"/>
        <v>900</v>
      </c>
      <c r="H596" s="46">
        <f t="shared" si="27"/>
        <v>0.9</v>
      </c>
      <c r="I596" s="30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</row>
    <row r="597" spans="1:67" s="48" customFormat="1">
      <c r="A597" s="53" t="s">
        <v>231</v>
      </c>
      <c r="B597" s="53"/>
      <c r="C597" s="54"/>
      <c r="D597" s="53"/>
      <c r="E597" s="55">
        <v>1000</v>
      </c>
      <c r="F597" s="55">
        <v>100</v>
      </c>
      <c r="G597" s="19">
        <f t="shared" si="24"/>
        <v>900</v>
      </c>
      <c r="H597" s="20">
        <f t="shared" si="27"/>
        <v>0.9</v>
      </c>
      <c r="I597" s="51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</row>
    <row r="598" spans="1:67" s="48" customFormat="1" ht="21">
      <c r="A598" s="48">
        <v>3</v>
      </c>
      <c r="B598" s="48" t="s">
        <v>15</v>
      </c>
      <c r="C598" s="49" t="s">
        <v>62</v>
      </c>
      <c r="D598" s="56" t="s">
        <v>1</v>
      </c>
      <c r="E598" s="55">
        <v>1000</v>
      </c>
      <c r="F598" s="55">
        <v>100</v>
      </c>
      <c r="G598" s="19">
        <f t="shared" si="24"/>
        <v>900</v>
      </c>
      <c r="H598" s="20">
        <f t="shared" si="27"/>
        <v>0.9</v>
      </c>
      <c r="I598" s="51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</row>
    <row r="599" spans="1:67" s="48" customFormat="1">
      <c r="A599" s="48">
        <v>32</v>
      </c>
      <c r="B599" s="48" t="s">
        <v>44</v>
      </c>
      <c r="C599" s="49" t="s">
        <v>62</v>
      </c>
      <c r="E599" s="55">
        <v>1000</v>
      </c>
      <c r="F599" s="55">
        <v>100</v>
      </c>
      <c r="G599" s="19">
        <f t="shared" si="24"/>
        <v>900</v>
      </c>
      <c r="H599" s="20">
        <f t="shared" ref="H599:H627" si="28">G599/E599</f>
        <v>0.9</v>
      </c>
      <c r="I599" s="51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</row>
    <row r="600" spans="1:67" s="48" customFormat="1">
      <c r="A600" s="48">
        <v>324</v>
      </c>
      <c r="B600" s="48" t="s">
        <v>55</v>
      </c>
      <c r="C600" s="49" t="s">
        <v>62</v>
      </c>
      <c r="E600" s="55">
        <v>1000</v>
      </c>
      <c r="F600" s="55">
        <v>100</v>
      </c>
      <c r="G600" s="19">
        <f t="shared" si="24"/>
        <v>900</v>
      </c>
      <c r="H600" s="20">
        <f t="shared" si="28"/>
        <v>0.9</v>
      </c>
      <c r="I600" s="51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</row>
    <row r="601" spans="1:67" s="42" customFormat="1">
      <c r="A601" s="42" t="s">
        <v>232</v>
      </c>
      <c r="C601" s="43"/>
      <c r="E601" s="44">
        <v>8000</v>
      </c>
      <c r="F601" s="44">
        <v>15000</v>
      </c>
      <c r="G601" s="45">
        <f t="shared" si="24"/>
        <v>-7000</v>
      </c>
      <c r="H601" s="46">
        <f t="shared" si="28"/>
        <v>-0.875</v>
      </c>
      <c r="I601" s="30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</row>
    <row r="602" spans="1:67" s="48" customFormat="1">
      <c r="A602" s="48" t="s">
        <v>231</v>
      </c>
      <c r="C602" s="49"/>
      <c r="D602" s="48" t="s">
        <v>1</v>
      </c>
      <c r="E602" s="50">
        <v>8000</v>
      </c>
      <c r="F602" s="50">
        <v>15000</v>
      </c>
      <c r="G602" s="19">
        <f t="shared" si="24"/>
        <v>-7000</v>
      </c>
      <c r="H602" s="20">
        <f t="shared" si="28"/>
        <v>-0.875</v>
      </c>
      <c r="I602" s="51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</row>
    <row r="603" spans="1:67" s="48" customFormat="1">
      <c r="A603" s="48">
        <v>3</v>
      </c>
      <c r="B603" s="48" t="s">
        <v>15</v>
      </c>
      <c r="C603" s="49" t="s">
        <v>62</v>
      </c>
      <c r="E603" s="50">
        <v>8000</v>
      </c>
      <c r="F603" s="50">
        <v>15000</v>
      </c>
      <c r="G603" s="19">
        <f t="shared" si="24"/>
        <v>-7000</v>
      </c>
      <c r="H603" s="20">
        <f t="shared" si="28"/>
        <v>-0.875</v>
      </c>
      <c r="I603" s="51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</row>
    <row r="604" spans="1:67" s="48" customFormat="1">
      <c r="A604" s="48">
        <v>32</v>
      </c>
      <c r="B604" s="48" t="s">
        <v>44</v>
      </c>
      <c r="C604" s="49" t="s">
        <v>62</v>
      </c>
      <c r="E604" s="50">
        <v>8000</v>
      </c>
      <c r="F604" s="50">
        <v>15000</v>
      </c>
      <c r="G604" s="19">
        <f t="shared" si="24"/>
        <v>-7000</v>
      </c>
      <c r="H604" s="20">
        <f t="shared" si="28"/>
        <v>-0.875</v>
      </c>
      <c r="I604" s="51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</row>
    <row r="605" spans="1:67" s="48" customFormat="1">
      <c r="A605" s="48">
        <v>329</v>
      </c>
      <c r="B605" s="48" t="s">
        <v>26</v>
      </c>
      <c r="C605" s="49" t="s">
        <v>62</v>
      </c>
      <c r="E605" s="50">
        <v>8000</v>
      </c>
      <c r="F605" s="50">
        <v>15000</v>
      </c>
      <c r="G605" s="19">
        <f t="shared" si="24"/>
        <v>-7000</v>
      </c>
      <c r="H605" s="20">
        <f t="shared" si="28"/>
        <v>-0.875</v>
      </c>
      <c r="I605" s="51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</row>
    <row r="606" spans="1:67" s="42" customFormat="1">
      <c r="A606" s="42" t="s">
        <v>233</v>
      </c>
      <c r="C606" s="43"/>
      <c r="E606" s="44">
        <f>SUM(E608)</f>
        <v>233000</v>
      </c>
      <c r="F606" s="44">
        <v>236710</v>
      </c>
      <c r="G606" s="45">
        <f t="shared" si="24"/>
        <v>-3710</v>
      </c>
      <c r="H606" s="46">
        <f t="shared" si="28"/>
        <v>-1.5922746781115878E-2</v>
      </c>
      <c r="I606" s="30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</row>
    <row r="607" spans="1:67" s="48" customFormat="1" ht="21">
      <c r="A607" s="48" t="s">
        <v>234</v>
      </c>
      <c r="C607" s="49"/>
      <c r="D607" s="56" t="s">
        <v>1</v>
      </c>
      <c r="E607" s="50">
        <v>233000</v>
      </c>
      <c r="F607" s="50">
        <v>236710</v>
      </c>
      <c r="G607" s="19">
        <f t="shared" si="24"/>
        <v>-3710</v>
      </c>
      <c r="H607" s="20">
        <f t="shared" si="28"/>
        <v>-1.5922746781115878E-2</v>
      </c>
      <c r="I607" s="51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</row>
    <row r="608" spans="1:67" s="48" customFormat="1">
      <c r="A608" s="48">
        <v>3</v>
      </c>
      <c r="B608" s="48" t="s">
        <v>38</v>
      </c>
      <c r="C608" s="49" t="s">
        <v>39</v>
      </c>
      <c r="E608" s="50">
        <f>SUM(E609)</f>
        <v>233000</v>
      </c>
      <c r="F608" s="50">
        <v>236710</v>
      </c>
      <c r="G608" s="19">
        <f t="shared" si="24"/>
        <v>-3710</v>
      </c>
      <c r="H608" s="20">
        <f t="shared" si="28"/>
        <v>-1.5922746781115878E-2</v>
      </c>
      <c r="I608" s="51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</row>
    <row r="609" spans="1:67" s="48" customFormat="1">
      <c r="A609" s="48">
        <v>32</v>
      </c>
      <c r="B609" s="48" t="s">
        <v>40</v>
      </c>
      <c r="C609" s="49" t="s">
        <v>39</v>
      </c>
      <c r="E609" s="50">
        <f>SUM(E610:E611)</f>
        <v>233000</v>
      </c>
      <c r="F609" s="50">
        <f>F610+F611</f>
        <v>236710</v>
      </c>
      <c r="G609" s="19">
        <f t="shared" si="24"/>
        <v>-3710</v>
      </c>
      <c r="H609" s="20">
        <f t="shared" si="28"/>
        <v>-1.5922746781115878E-2</v>
      </c>
      <c r="I609" s="51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</row>
    <row r="610" spans="1:67" s="48" customFormat="1">
      <c r="A610" s="48">
        <v>322</v>
      </c>
      <c r="B610" s="48" t="s">
        <v>41</v>
      </c>
      <c r="C610" s="49" t="s">
        <v>39</v>
      </c>
      <c r="E610" s="50">
        <v>218000</v>
      </c>
      <c r="F610" s="50">
        <f>205910+25000</f>
        <v>230910</v>
      </c>
      <c r="G610" s="19">
        <f t="shared" si="24"/>
        <v>-12910</v>
      </c>
      <c r="H610" s="20">
        <f t="shared" si="28"/>
        <v>-5.9220183486238531E-2</v>
      </c>
      <c r="I610" s="51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52"/>
      <c r="BC610" s="52"/>
      <c r="BD610" s="52"/>
      <c r="BE610" s="52"/>
      <c r="BF610" s="52"/>
      <c r="BG610" s="52"/>
      <c r="BH610" s="52"/>
      <c r="BI610" s="52"/>
      <c r="BJ610" s="52"/>
      <c r="BK610" s="52"/>
      <c r="BL610" s="52"/>
      <c r="BM610" s="52"/>
      <c r="BN610" s="52"/>
      <c r="BO610" s="52"/>
    </row>
    <row r="611" spans="1:67" s="48" customFormat="1">
      <c r="A611" s="48">
        <v>323</v>
      </c>
      <c r="B611" s="48" t="s">
        <v>47</v>
      </c>
      <c r="C611" s="49" t="s">
        <v>39</v>
      </c>
      <c r="E611" s="50">
        <v>15000</v>
      </c>
      <c r="F611" s="50">
        <v>5800</v>
      </c>
      <c r="G611" s="19">
        <f t="shared" si="24"/>
        <v>9200</v>
      </c>
      <c r="H611" s="20">
        <f t="shared" si="28"/>
        <v>0.61333333333333329</v>
      </c>
      <c r="I611" s="51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</row>
    <row r="612" spans="1:67" s="42" customFormat="1">
      <c r="A612" s="42" t="s">
        <v>235</v>
      </c>
      <c r="C612" s="43"/>
      <c r="E612" s="44">
        <v>4000</v>
      </c>
      <c r="F612" s="44">
        <v>300</v>
      </c>
      <c r="G612" s="45">
        <f t="shared" ref="G612:G664" si="29">E612-F612</f>
        <v>3700</v>
      </c>
      <c r="H612" s="46">
        <f t="shared" si="28"/>
        <v>0.92500000000000004</v>
      </c>
      <c r="I612" s="30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</row>
    <row r="613" spans="1:67" s="48" customFormat="1">
      <c r="A613" s="48" t="s">
        <v>234</v>
      </c>
      <c r="C613" s="49"/>
      <c r="D613" s="48" t="s">
        <v>1</v>
      </c>
      <c r="E613" s="50">
        <v>4000</v>
      </c>
      <c r="F613" s="50">
        <v>300</v>
      </c>
      <c r="G613" s="19">
        <f t="shared" si="29"/>
        <v>3700</v>
      </c>
      <c r="H613" s="20">
        <f t="shared" si="28"/>
        <v>0.92500000000000004</v>
      </c>
      <c r="I613" s="51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52"/>
      <c r="BC613" s="52"/>
      <c r="BD613" s="52"/>
      <c r="BE613" s="52"/>
      <c r="BF613" s="52"/>
      <c r="BG613" s="52"/>
      <c r="BH613" s="52"/>
      <c r="BI613" s="52"/>
      <c r="BJ613" s="52"/>
      <c r="BK613" s="52"/>
      <c r="BL613" s="52"/>
      <c r="BM613" s="52"/>
      <c r="BN613" s="52"/>
      <c r="BO613" s="52"/>
    </row>
    <row r="614" spans="1:67" s="48" customFormat="1">
      <c r="A614" s="48">
        <v>3</v>
      </c>
      <c r="B614" s="48" t="s">
        <v>15</v>
      </c>
      <c r="C614" s="49" t="s">
        <v>43</v>
      </c>
      <c r="E614" s="50">
        <v>4000</v>
      </c>
      <c r="F614" s="50">
        <v>300</v>
      </c>
      <c r="G614" s="19">
        <f t="shared" si="29"/>
        <v>3700</v>
      </c>
      <c r="H614" s="20">
        <f t="shared" si="28"/>
        <v>0.92500000000000004</v>
      </c>
      <c r="I614" s="51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52"/>
      <c r="BC614" s="52"/>
      <c r="BD614" s="52"/>
      <c r="BE614" s="52"/>
      <c r="BF614" s="52"/>
      <c r="BG614" s="52"/>
      <c r="BH614" s="52"/>
      <c r="BI614" s="52"/>
      <c r="BJ614" s="52"/>
      <c r="BK614" s="52"/>
      <c r="BL614" s="52"/>
      <c r="BM614" s="52"/>
      <c r="BN614" s="52"/>
      <c r="BO614" s="52"/>
    </row>
    <row r="615" spans="1:67" s="48" customFormat="1">
      <c r="A615" s="48">
        <v>32</v>
      </c>
      <c r="B615" s="48" t="s">
        <v>44</v>
      </c>
      <c r="C615" s="49" t="s">
        <v>43</v>
      </c>
      <c r="E615" s="50">
        <v>4000</v>
      </c>
      <c r="F615" s="50">
        <v>300</v>
      </c>
      <c r="G615" s="19">
        <f t="shared" si="29"/>
        <v>3700</v>
      </c>
      <c r="H615" s="20">
        <f t="shared" si="28"/>
        <v>0.92500000000000004</v>
      </c>
      <c r="I615" s="51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52"/>
      <c r="BC615" s="52"/>
      <c r="BD615" s="52"/>
      <c r="BE615" s="52"/>
      <c r="BF615" s="52"/>
      <c r="BG615" s="52"/>
      <c r="BH615" s="52"/>
      <c r="BI615" s="52"/>
      <c r="BJ615" s="52"/>
      <c r="BK615" s="52"/>
      <c r="BL615" s="52"/>
      <c r="BM615" s="52"/>
      <c r="BN615" s="52"/>
      <c r="BO615" s="52"/>
    </row>
    <row r="616" spans="1:67" s="48" customFormat="1">
      <c r="A616" s="48">
        <v>329</v>
      </c>
      <c r="B616" s="48" t="s">
        <v>26</v>
      </c>
      <c r="C616" s="49" t="s">
        <v>43</v>
      </c>
      <c r="E616" s="50">
        <v>4000</v>
      </c>
      <c r="F616" s="50">
        <v>300</v>
      </c>
      <c r="G616" s="19">
        <f t="shared" si="29"/>
        <v>3700</v>
      </c>
      <c r="H616" s="20">
        <f t="shared" si="28"/>
        <v>0.92500000000000004</v>
      </c>
      <c r="I616" s="51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52"/>
      <c r="BC616" s="52"/>
      <c r="BD616" s="52"/>
      <c r="BE616" s="52"/>
      <c r="BF616" s="52"/>
      <c r="BG616" s="52"/>
      <c r="BH616" s="52"/>
      <c r="BI616" s="52"/>
      <c r="BJ616" s="52"/>
      <c r="BK616" s="52"/>
      <c r="BL616" s="52"/>
      <c r="BM616" s="52"/>
      <c r="BN616" s="52"/>
      <c r="BO616" s="52"/>
    </row>
    <row r="617" spans="1:67" s="42" customFormat="1">
      <c r="A617" s="42" t="s">
        <v>236</v>
      </c>
      <c r="C617" s="43"/>
      <c r="E617" s="44">
        <f>SUM(E619)</f>
        <v>8000</v>
      </c>
      <c r="F617" s="44">
        <v>34500</v>
      </c>
      <c r="G617" s="45">
        <f t="shared" si="29"/>
        <v>-26500</v>
      </c>
      <c r="H617" s="46">
        <f t="shared" si="28"/>
        <v>-3.3125</v>
      </c>
      <c r="I617" s="30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</row>
    <row r="618" spans="1:67" s="48" customFormat="1">
      <c r="A618" s="48" t="s">
        <v>234</v>
      </c>
      <c r="C618" s="49"/>
      <c r="E618" s="50">
        <v>8000</v>
      </c>
      <c r="F618" s="50">
        <v>33500</v>
      </c>
      <c r="G618" s="19">
        <f t="shared" si="29"/>
        <v>-25500</v>
      </c>
      <c r="H618" s="20">
        <f t="shared" si="28"/>
        <v>-3.1875</v>
      </c>
      <c r="I618" s="51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  <c r="BB618" s="52"/>
      <c r="BC618" s="52"/>
      <c r="BD618" s="52"/>
      <c r="BE618" s="52"/>
      <c r="BF618" s="52"/>
      <c r="BG618" s="52"/>
      <c r="BH618" s="52"/>
      <c r="BI618" s="52"/>
      <c r="BJ618" s="52"/>
      <c r="BK618" s="52"/>
      <c r="BL618" s="52"/>
      <c r="BM618" s="52"/>
      <c r="BN618" s="52"/>
      <c r="BO618" s="52"/>
    </row>
    <row r="619" spans="1:67" s="48" customFormat="1">
      <c r="A619" s="48">
        <v>3</v>
      </c>
      <c r="B619" s="48" t="s">
        <v>15</v>
      </c>
      <c r="C619" s="49" t="s">
        <v>60</v>
      </c>
      <c r="D619" s="48" t="s">
        <v>1</v>
      </c>
      <c r="E619" s="50">
        <f>SUM(E620)</f>
        <v>8000</v>
      </c>
      <c r="F619" s="50">
        <v>33500</v>
      </c>
      <c r="G619" s="19">
        <f t="shared" si="29"/>
        <v>-25500</v>
      </c>
      <c r="H619" s="20">
        <f t="shared" si="28"/>
        <v>-3.1875</v>
      </c>
      <c r="I619" s="51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  <c r="BB619" s="52"/>
      <c r="BC619" s="52"/>
      <c r="BD619" s="52"/>
      <c r="BE619" s="52"/>
      <c r="BF619" s="52"/>
      <c r="BG619" s="52"/>
      <c r="BH619" s="52"/>
      <c r="BI619" s="52"/>
      <c r="BJ619" s="52"/>
      <c r="BK619" s="52"/>
      <c r="BL619" s="52"/>
      <c r="BM619" s="52"/>
      <c r="BN619" s="52"/>
      <c r="BO619" s="52"/>
    </row>
    <row r="620" spans="1:67" s="48" customFormat="1">
      <c r="A620" s="48">
        <v>32</v>
      </c>
      <c r="B620" s="48" t="s">
        <v>44</v>
      </c>
      <c r="C620" s="49" t="s">
        <v>60</v>
      </c>
      <c r="E620" s="50">
        <f>SUM(E621:E622)</f>
        <v>8000</v>
      </c>
      <c r="F620" s="50">
        <f>SUM(F621:F622)</f>
        <v>33500</v>
      </c>
      <c r="G620" s="19">
        <f t="shared" si="29"/>
        <v>-25500</v>
      </c>
      <c r="H620" s="20">
        <f t="shared" si="28"/>
        <v>-3.1875</v>
      </c>
      <c r="I620" s="51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  <c r="BB620" s="52"/>
      <c r="BC620" s="52"/>
      <c r="BD620" s="52"/>
      <c r="BE620" s="52"/>
      <c r="BF620" s="52"/>
      <c r="BG620" s="52"/>
      <c r="BH620" s="52"/>
      <c r="BI620" s="52"/>
      <c r="BJ620" s="52"/>
      <c r="BK620" s="52"/>
      <c r="BL620" s="52"/>
      <c r="BM620" s="52"/>
      <c r="BN620" s="52"/>
      <c r="BO620" s="52"/>
    </row>
    <row r="621" spans="1:67" s="48" customFormat="1">
      <c r="A621" s="48">
        <v>323</v>
      </c>
      <c r="B621" s="48" t="s">
        <v>47</v>
      </c>
      <c r="C621" s="49" t="s">
        <v>60</v>
      </c>
      <c r="E621" s="50">
        <v>4000</v>
      </c>
      <c r="F621" s="50">
        <v>17500</v>
      </c>
      <c r="G621" s="19">
        <f t="shared" si="29"/>
        <v>-13500</v>
      </c>
      <c r="H621" s="20">
        <f t="shared" si="28"/>
        <v>-3.375</v>
      </c>
      <c r="I621" s="51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</row>
    <row r="622" spans="1:67" s="48" customFormat="1">
      <c r="A622" s="48">
        <v>329</v>
      </c>
      <c r="B622" s="48" t="s">
        <v>67</v>
      </c>
      <c r="C622" s="49" t="s">
        <v>60</v>
      </c>
      <c r="E622" s="50">
        <v>4000</v>
      </c>
      <c r="F622" s="50">
        <v>16000</v>
      </c>
      <c r="G622" s="19">
        <f t="shared" si="29"/>
        <v>-12000</v>
      </c>
      <c r="H622" s="20">
        <f t="shared" si="28"/>
        <v>-3</v>
      </c>
      <c r="I622" s="51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</row>
    <row r="623" spans="1:67" s="42" customFormat="1">
      <c r="A623" s="42" t="s">
        <v>237</v>
      </c>
      <c r="C623" s="43"/>
      <c r="E623" s="44">
        <v>4100</v>
      </c>
      <c r="F623" s="44">
        <v>4350</v>
      </c>
      <c r="G623" s="45">
        <f t="shared" si="29"/>
        <v>-250</v>
      </c>
      <c r="H623" s="46">
        <f t="shared" si="28"/>
        <v>-6.097560975609756E-2</v>
      </c>
      <c r="I623" s="30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</row>
    <row r="624" spans="1:67" s="48" customFormat="1" ht="18.75">
      <c r="A624" s="48" t="s">
        <v>234</v>
      </c>
      <c r="C624" s="49"/>
      <c r="D624" s="57" t="s">
        <v>1</v>
      </c>
      <c r="E624" s="50">
        <v>4100</v>
      </c>
      <c r="F624" s="50">
        <v>4350</v>
      </c>
      <c r="G624" s="19">
        <f t="shared" si="29"/>
        <v>-250</v>
      </c>
      <c r="H624" s="20">
        <f t="shared" si="28"/>
        <v>-6.097560975609756E-2</v>
      </c>
      <c r="I624" s="51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</row>
    <row r="625" spans="1:67" s="48" customFormat="1">
      <c r="A625" s="48">
        <v>3</v>
      </c>
      <c r="B625" s="48" t="s">
        <v>15</v>
      </c>
      <c r="C625" s="49" t="s">
        <v>60</v>
      </c>
      <c r="E625" s="50">
        <v>4100</v>
      </c>
      <c r="F625" s="50">
        <v>4350</v>
      </c>
      <c r="G625" s="19">
        <f t="shared" si="29"/>
        <v>-250</v>
      </c>
      <c r="H625" s="20">
        <f t="shared" si="28"/>
        <v>-6.097560975609756E-2</v>
      </c>
      <c r="I625" s="51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</row>
    <row r="626" spans="1:67" s="48" customFormat="1">
      <c r="A626" s="48">
        <v>34</v>
      </c>
      <c r="B626" s="48" t="s">
        <v>50</v>
      </c>
      <c r="C626" s="49" t="s">
        <v>60</v>
      </c>
      <c r="E626" s="50">
        <v>4100</v>
      </c>
      <c r="F626" s="50">
        <v>4350</v>
      </c>
      <c r="G626" s="19">
        <f t="shared" si="29"/>
        <v>-250</v>
      </c>
      <c r="H626" s="20">
        <f t="shared" si="28"/>
        <v>-6.097560975609756E-2</v>
      </c>
      <c r="I626" s="51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</row>
    <row r="627" spans="1:67" s="48" customFormat="1">
      <c r="A627" s="48">
        <v>343</v>
      </c>
      <c r="B627" s="48" t="s">
        <v>52</v>
      </c>
      <c r="C627" s="49" t="s">
        <v>60</v>
      </c>
      <c r="E627" s="50">
        <v>4100</v>
      </c>
      <c r="F627" s="50">
        <v>4350</v>
      </c>
      <c r="G627" s="19">
        <f t="shared" si="29"/>
        <v>-250</v>
      </c>
      <c r="H627" s="20">
        <f t="shared" si="28"/>
        <v>-6.097560975609756E-2</v>
      </c>
      <c r="I627" s="51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</row>
    <row r="628" spans="1:67" s="42" customFormat="1">
      <c r="A628" s="42" t="s">
        <v>238</v>
      </c>
      <c r="C628" s="43"/>
      <c r="E628" s="44">
        <v>0</v>
      </c>
      <c r="F628" s="44">
        <v>3000</v>
      </c>
      <c r="G628" s="45">
        <f t="shared" si="29"/>
        <v>-3000</v>
      </c>
      <c r="H628" s="46">
        <v>0</v>
      </c>
      <c r="I628" s="30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</row>
    <row r="629" spans="1:67" s="48" customFormat="1">
      <c r="A629" s="48" t="s">
        <v>234</v>
      </c>
      <c r="C629" s="49"/>
      <c r="D629" s="48" t="s">
        <v>1</v>
      </c>
      <c r="E629" s="50">
        <v>0</v>
      </c>
      <c r="F629" s="50">
        <v>3000</v>
      </c>
      <c r="G629" s="19">
        <f t="shared" si="29"/>
        <v>-3000</v>
      </c>
      <c r="H629" s="20">
        <v>0</v>
      </c>
      <c r="I629" s="51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</row>
    <row r="630" spans="1:67" s="48" customFormat="1">
      <c r="A630" s="48">
        <v>3</v>
      </c>
      <c r="B630" s="48" t="s">
        <v>15</v>
      </c>
      <c r="C630" s="49" t="s">
        <v>60</v>
      </c>
      <c r="E630" s="50">
        <v>0</v>
      </c>
      <c r="F630" s="50">
        <v>3000</v>
      </c>
      <c r="G630" s="19">
        <f t="shared" si="29"/>
        <v>-3000</v>
      </c>
      <c r="H630" s="20">
        <v>0</v>
      </c>
      <c r="I630" s="51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  <c r="BB630" s="52"/>
      <c r="BC630" s="52"/>
      <c r="BD630" s="52"/>
      <c r="BE630" s="52"/>
      <c r="BF630" s="52"/>
      <c r="BG630" s="52"/>
      <c r="BH630" s="52"/>
      <c r="BI630" s="52"/>
      <c r="BJ630" s="52"/>
      <c r="BK630" s="52"/>
      <c r="BL630" s="52"/>
      <c r="BM630" s="52"/>
      <c r="BN630" s="52"/>
      <c r="BO630" s="52"/>
    </row>
    <row r="631" spans="1:67" s="48" customFormat="1">
      <c r="A631" s="48">
        <v>34</v>
      </c>
      <c r="B631" s="48" t="s">
        <v>50</v>
      </c>
      <c r="C631" s="49" t="s">
        <v>60</v>
      </c>
      <c r="E631" s="50">
        <v>0</v>
      </c>
      <c r="F631" s="50">
        <v>3000</v>
      </c>
      <c r="G631" s="19">
        <f t="shared" si="29"/>
        <v>-3000</v>
      </c>
      <c r="H631" s="20">
        <v>0</v>
      </c>
      <c r="I631" s="51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</row>
    <row r="632" spans="1:67" s="48" customFormat="1">
      <c r="A632" s="48">
        <v>343</v>
      </c>
      <c r="B632" s="48" t="s">
        <v>52</v>
      </c>
      <c r="C632" s="49" t="s">
        <v>60</v>
      </c>
      <c r="E632" s="50">
        <v>0</v>
      </c>
      <c r="F632" s="50">
        <v>3000</v>
      </c>
      <c r="G632" s="19">
        <f t="shared" si="29"/>
        <v>-3000</v>
      </c>
      <c r="H632" s="20">
        <v>0</v>
      </c>
      <c r="I632" s="51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</row>
    <row r="633" spans="1:67" s="37" customFormat="1">
      <c r="A633" s="37" t="s">
        <v>169</v>
      </c>
      <c r="C633" s="38"/>
      <c r="E633" s="39">
        <f>SUM(E634)</f>
        <v>10000</v>
      </c>
      <c r="F633" s="39">
        <f>SUM(F634)</f>
        <v>6000</v>
      </c>
      <c r="G633" s="39">
        <f t="shared" si="29"/>
        <v>4000</v>
      </c>
      <c r="H633" s="40">
        <f t="shared" ref="H633:H659" si="30">G633/E633</f>
        <v>0.4</v>
      </c>
      <c r="I633" s="40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</row>
    <row r="634" spans="1:67" s="42" customFormat="1">
      <c r="A634" s="42" t="s">
        <v>239</v>
      </c>
      <c r="C634" s="43"/>
      <c r="E634" s="44">
        <v>10000</v>
      </c>
      <c r="F634" s="44">
        <v>6000</v>
      </c>
      <c r="G634" s="45">
        <f t="shared" si="29"/>
        <v>4000</v>
      </c>
      <c r="H634" s="46">
        <f t="shared" si="30"/>
        <v>0.4</v>
      </c>
      <c r="I634" s="30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</row>
    <row r="635" spans="1:67" s="48" customFormat="1">
      <c r="A635" s="48" t="s">
        <v>240</v>
      </c>
      <c r="C635" s="49"/>
      <c r="E635" s="50">
        <v>10000</v>
      </c>
      <c r="F635" s="50">
        <v>6000</v>
      </c>
      <c r="G635" s="19">
        <f t="shared" si="29"/>
        <v>4000</v>
      </c>
      <c r="H635" s="20">
        <f t="shared" si="30"/>
        <v>0.4</v>
      </c>
      <c r="I635" s="51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</row>
    <row r="636" spans="1:67" s="48" customFormat="1">
      <c r="A636" s="48">
        <v>3</v>
      </c>
      <c r="B636" s="48" t="s">
        <v>15</v>
      </c>
      <c r="C636" s="49" t="s">
        <v>162</v>
      </c>
      <c r="E636" s="50">
        <v>10000</v>
      </c>
      <c r="F636" s="50">
        <v>6000</v>
      </c>
      <c r="G636" s="19">
        <f t="shared" si="29"/>
        <v>4000</v>
      </c>
      <c r="H636" s="20">
        <f t="shared" si="30"/>
        <v>0.4</v>
      </c>
      <c r="I636" s="51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</row>
    <row r="637" spans="1:67" s="48" customFormat="1">
      <c r="A637" s="48">
        <v>32</v>
      </c>
      <c r="B637" s="48" t="s">
        <v>44</v>
      </c>
      <c r="C637" s="49" t="s">
        <v>162</v>
      </c>
      <c r="E637" s="50">
        <v>10000</v>
      </c>
      <c r="F637" s="50">
        <v>6000</v>
      </c>
      <c r="G637" s="19">
        <f t="shared" si="29"/>
        <v>4000</v>
      </c>
      <c r="H637" s="20">
        <f t="shared" si="30"/>
        <v>0.4</v>
      </c>
      <c r="I637" s="51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</row>
    <row r="638" spans="1:67" s="48" customFormat="1">
      <c r="A638" s="48">
        <v>323</v>
      </c>
      <c r="B638" s="48" t="s">
        <v>47</v>
      </c>
      <c r="C638" s="49" t="s">
        <v>162</v>
      </c>
      <c r="E638" s="50">
        <v>10000</v>
      </c>
      <c r="F638" s="50">
        <v>6000</v>
      </c>
      <c r="G638" s="19">
        <f t="shared" si="29"/>
        <v>4000</v>
      </c>
      <c r="H638" s="20">
        <f t="shared" si="30"/>
        <v>0.4</v>
      </c>
      <c r="I638" s="51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</row>
    <row r="639" spans="1:67" s="37" customFormat="1">
      <c r="A639" s="37" t="s">
        <v>176</v>
      </c>
      <c r="C639" s="38"/>
      <c r="E639" s="39">
        <f>SUM(E640,E645,E650,E655)</f>
        <v>19000</v>
      </c>
      <c r="F639" s="39">
        <f>SUM(F655,F660)</f>
        <v>11100</v>
      </c>
      <c r="G639" s="39">
        <f t="shared" si="29"/>
        <v>7900</v>
      </c>
      <c r="H639" s="40">
        <f t="shared" si="30"/>
        <v>0.41578947368421054</v>
      </c>
      <c r="I639" s="79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</row>
    <row r="640" spans="1:67" s="42" customFormat="1">
      <c r="A640" s="42" t="s">
        <v>241</v>
      </c>
      <c r="C640" s="43"/>
      <c r="E640" s="44">
        <v>10000</v>
      </c>
      <c r="F640" s="44">
        <v>0</v>
      </c>
      <c r="G640" s="45">
        <f t="shared" si="29"/>
        <v>10000</v>
      </c>
      <c r="H640" s="46">
        <f t="shared" si="30"/>
        <v>1</v>
      </c>
      <c r="I640" s="30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</row>
    <row r="641" spans="1:67" s="48" customFormat="1">
      <c r="A641" s="48" t="s">
        <v>242</v>
      </c>
      <c r="C641" s="49"/>
      <c r="E641" s="50">
        <v>10000</v>
      </c>
      <c r="F641" s="50">
        <v>0</v>
      </c>
      <c r="G641" s="19">
        <f t="shared" si="29"/>
        <v>10000</v>
      </c>
      <c r="H641" s="20">
        <f t="shared" si="30"/>
        <v>1</v>
      </c>
      <c r="I641" s="51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</row>
    <row r="642" spans="1:67" s="48" customFormat="1">
      <c r="A642" s="48">
        <v>3</v>
      </c>
      <c r="B642" s="48" t="s">
        <v>15</v>
      </c>
      <c r="C642" s="49" t="s">
        <v>102</v>
      </c>
      <c r="E642" s="50">
        <v>10000</v>
      </c>
      <c r="F642" s="50">
        <v>0</v>
      </c>
      <c r="G642" s="19">
        <f t="shared" si="29"/>
        <v>10000</v>
      </c>
      <c r="H642" s="20">
        <f t="shared" si="30"/>
        <v>1</v>
      </c>
      <c r="I642" s="51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</row>
    <row r="643" spans="1:67" s="48" customFormat="1">
      <c r="A643" s="48">
        <v>32</v>
      </c>
      <c r="B643" s="48" t="s">
        <v>44</v>
      </c>
      <c r="C643" s="49" t="s">
        <v>102</v>
      </c>
      <c r="E643" s="50">
        <v>10000</v>
      </c>
      <c r="F643" s="50">
        <v>0</v>
      </c>
      <c r="G643" s="19">
        <f t="shared" si="29"/>
        <v>10000</v>
      </c>
      <c r="H643" s="20">
        <f t="shared" si="30"/>
        <v>1</v>
      </c>
      <c r="I643" s="51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</row>
    <row r="644" spans="1:67" s="48" customFormat="1">
      <c r="A644" s="48">
        <v>323</v>
      </c>
      <c r="B644" s="48" t="s">
        <v>47</v>
      </c>
      <c r="C644" s="49" t="s">
        <v>102</v>
      </c>
      <c r="E644" s="50">
        <v>10000</v>
      </c>
      <c r="F644" s="50">
        <v>0</v>
      </c>
      <c r="G644" s="19">
        <f t="shared" si="29"/>
        <v>10000</v>
      </c>
      <c r="H644" s="20">
        <f t="shared" si="30"/>
        <v>1</v>
      </c>
      <c r="I644" s="51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</row>
    <row r="645" spans="1:67" s="42" customFormat="1">
      <c r="A645" s="42" t="s">
        <v>243</v>
      </c>
      <c r="C645" s="43"/>
      <c r="E645" s="44">
        <v>2000</v>
      </c>
      <c r="F645" s="44">
        <v>0</v>
      </c>
      <c r="G645" s="19">
        <f t="shared" si="29"/>
        <v>2000</v>
      </c>
      <c r="H645" s="20">
        <f t="shared" si="30"/>
        <v>1</v>
      </c>
      <c r="I645" s="51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</row>
    <row r="646" spans="1:67" s="48" customFormat="1">
      <c r="A646" s="48" t="s">
        <v>242</v>
      </c>
      <c r="C646" s="49"/>
      <c r="E646" s="50">
        <v>2000</v>
      </c>
      <c r="F646" s="50">
        <v>0</v>
      </c>
      <c r="G646" s="19">
        <f t="shared" si="29"/>
        <v>2000</v>
      </c>
      <c r="H646" s="20">
        <f t="shared" si="30"/>
        <v>1</v>
      </c>
      <c r="I646" s="51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  <c r="BB646" s="52"/>
      <c r="BC646" s="52"/>
      <c r="BD646" s="52"/>
      <c r="BE646" s="52"/>
      <c r="BF646" s="52"/>
      <c r="BG646" s="52"/>
      <c r="BH646" s="52"/>
      <c r="BI646" s="52"/>
      <c r="BJ646" s="52"/>
      <c r="BK646" s="52"/>
      <c r="BL646" s="52"/>
      <c r="BM646" s="52"/>
      <c r="BN646" s="52"/>
      <c r="BO646" s="52"/>
    </row>
    <row r="647" spans="1:67" s="48" customFormat="1">
      <c r="A647" s="48">
        <v>3</v>
      </c>
      <c r="B647" s="48" t="s">
        <v>15</v>
      </c>
      <c r="C647" s="49" t="s">
        <v>97</v>
      </c>
      <c r="E647" s="50">
        <v>2000</v>
      </c>
      <c r="F647" s="50">
        <v>0</v>
      </c>
      <c r="G647" s="19">
        <f t="shared" si="29"/>
        <v>2000</v>
      </c>
      <c r="H647" s="20">
        <f t="shared" si="30"/>
        <v>1</v>
      </c>
      <c r="I647" s="51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</row>
    <row r="648" spans="1:67" s="48" customFormat="1">
      <c r="A648" s="48">
        <v>32</v>
      </c>
      <c r="B648" s="48" t="s">
        <v>44</v>
      </c>
      <c r="C648" s="49" t="s">
        <v>97</v>
      </c>
      <c r="E648" s="50">
        <v>2000</v>
      </c>
      <c r="F648" s="50">
        <v>0</v>
      </c>
      <c r="G648" s="19">
        <f t="shared" si="29"/>
        <v>2000</v>
      </c>
      <c r="H648" s="20">
        <f t="shared" si="30"/>
        <v>1</v>
      </c>
      <c r="I648" s="51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  <c r="BB648" s="52"/>
      <c r="BC648" s="52"/>
      <c r="BD648" s="52"/>
      <c r="BE648" s="52"/>
      <c r="BF648" s="52"/>
      <c r="BG648" s="52"/>
      <c r="BH648" s="52"/>
      <c r="BI648" s="52"/>
      <c r="BJ648" s="52"/>
      <c r="BK648" s="52"/>
      <c r="BL648" s="52"/>
      <c r="BM648" s="52"/>
      <c r="BN648" s="52"/>
      <c r="BO648" s="52"/>
    </row>
    <row r="649" spans="1:67" s="48" customFormat="1">
      <c r="A649" s="48">
        <v>323</v>
      </c>
      <c r="B649" s="48" t="s">
        <v>47</v>
      </c>
      <c r="C649" s="49" t="s">
        <v>97</v>
      </c>
      <c r="E649" s="50">
        <v>2000</v>
      </c>
      <c r="F649" s="50">
        <v>0</v>
      </c>
      <c r="G649" s="19">
        <f t="shared" si="29"/>
        <v>2000</v>
      </c>
      <c r="H649" s="20">
        <f t="shared" si="30"/>
        <v>1</v>
      </c>
      <c r="I649" s="51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</row>
    <row r="650" spans="1:67" s="42" customFormat="1">
      <c r="A650" s="42" t="s">
        <v>244</v>
      </c>
      <c r="C650" s="43"/>
      <c r="E650" s="44">
        <v>2000</v>
      </c>
      <c r="F650" s="44">
        <v>0</v>
      </c>
      <c r="G650" s="45">
        <f t="shared" si="29"/>
        <v>2000</v>
      </c>
      <c r="H650" s="46">
        <f t="shared" si="30"/>
        <v>1</v>
      </c>
      <c r="I650" s="30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</row>
    <row r="651" spans="1:67" s="48" customFormat="1">
      <c r="A651" s="48" t="s">
        <v>242</v>
      </c>
      <c r="C651" s="49"/>
      <c r="E651" s="50">
        <v>2000</v>
      </c>
      <c r="F651" s="50">
        <v>0</v>
      </c>
      <c r="G651" s="19">
        <f t="shared" si="29"/>
        <v>2000</v>
      </c>
      <c r="H651" s="20">
        <f t="shared" si="30"/>
        <v>1</v>
      </c>
      <c r="I651" s="51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</row>
    <row r="652" spans="1:67" s="48" customFormat="1">
      <c r="A652" s="48">
        <v>3</v>
      </c>
      <c r="B652" s="48" t="s">
        <v>15</v>
      </c>
      <c r="C652" s="49" t="s">
        <v>245</v>
      </c>
      <c r="E652" s="50">
        <v>2000</v>
      </c>
      <c r="F652" s="50">
        <v>0</v>
      </c>
      <c r="G652" s="19">
        <f t="shared" si="29"/>
        <v>2000</v>
      </c>
      <c r="H652" s="20">
        <f t="shared" si="30"/>
        <v>1</v>
      </c>
      <c r="I652" s="51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</row>
    <row r="653" spans="1:67" s="48" customFormat="1">
      <c r="A653" s="48">
        <v>32</v>
      </c>
      <c r="B653" s="48" t="s">
        <v>44</v>
      </c>
      <c r="C653" s="49" t="s">
        <v>245</v>
      </c>
      <c r="E653" s="50">
        <v>2000</v>
      </c>
      <c r="F653" s="50">
        <v>0</v>
      </c>
      <c r="G653" s="19">
        <f t="shared" si="29"/>
        <v>2000</v>
      </c>
      <c r="H653" s="20">
        <f t="shared" si="30"/>
        <v>1</v>
      </c>
      <c r="I653" s="51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</row>
    <row r="654" spans="1:67" s="48" customFormat="1">
      <c r="A654" s="48">
        <v>323</v>
      </c>
      <c r="B654" s="48" t="s">
        <v>47</v>
      </c>
      <c r="C654" s="49" t="s">
        <v>245</v>
      </c>
      <c r="E654" s="50">
        <v>2000</v>
      </c>
      <c r="F654" s="50">
        <v>0</v>
      </c>
      <c r="G654" s="19">
        <f t="shared" si="29"/>
        <v>2000</v>
      </c>
      <c r="H654" s="20">
        <f t="shared" si="30"/>
        <v>1</v>
      </c>
      <c r="I654" s="51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</row>
    <row r="655" spans="1:67" s="42" customFormat="1">
      <c r="A655" s="42" t="s">
        <v>246</v>
      </c>
      <c r="C655" s="43"/>
      <c r="E655" s="44">
        <v>5000</v>
      </c>
      <c r="F655" s="44">
        <v>8000</v>
      </c>
      <c r="G655" s="45">
        <f t="shared" si="29"/>
        <v>-3000</v>
      </c>
      <c r="H655" s="46">
        <f t="shared" si="30"/>
        <v>-0.6</v>
      </c>
      <c r="I655" s="30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</row>
    <row r="656" spans="1:67" s="48" customFormat="1">
      <c r="A656" s="48" t="s">
        <v>242</v>
      </c>
      <c r="C656" s="49"/>
      <c r="E656" s="50">
        <v>5000</v>
      </c>
      <c r="F656" s="50">
        <v>8000</v>
      </c>
      <c r="G656" s="19">
        <f t="shared" si="29"/>
        <v>-3000</v>
      </c>
      <c r="H656" s="20">
        <f t="shared" si="30"/>
        <v>-0.6</v>
      </c>
      <c r="I656" s="51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</row>
    <row r="657" spans="1:67" s="48" customFormat="1">
      <c r="A657" s="48">
        <v>3</v>
      </c>
      <c r="B657" s="48" t="s">
        <v>15</v>
      </c>
      <c r="C657" s="49" t="s">
        <v>97</v>
      </c>
      <c r="E657" s="50">
        <v>5000</v>
      </c>
      <c r="F657" s="50">
        <v>8000</v>
      </c>
      <c r="G657" s="19">
        <f t="shared" si="29"/>
        <v>-3000</v>
      </c>
      <c r="H657" s="20">
        <f t="shared" si="30"/>
        <v>-0.6</v>
      </c>
      <c r="I657" s="51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</row>
    <row r="658" spans="1:67" s="48" customFormat="1">
      <c r="A658" s="48">
        <v>32</v>
      </c>
      <c r="B658" s="48" t="s">
        <v>44</v>
      </c>
      <c r="C658" s="49" t="s">
        <v>97</v>
      </c>
      <c r="E658" s="50">
        <v>5000</v>
      </c>
      <c r="F658" s="50">
        <v>8000</v>
      </c>
      <c r="G658" s="19">
        <f t="shared" si="29"/>
        <v>-3000</v>
      </c>
      <c r="H658" s="20">
        <f t="shared" si="30"/>
        <v>-0.6</v>
      </c>
      <c r="I658" s="51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52"/>
      <c r="BC658" s="52"/>
      <c r="BD658" s="52"/>
      <c r="BE658" s="52"/>
      <c r="BF658" s="52"/>
      <c r="BG658" s="52"/>
      <c r="BH658" s="52"/>
      <c r="BI658" s="52"/>
      <c r="BJ658" s="52"/>
      <c r="BK658" s="52"/>
      <c r="BL658" s="52"/>
      <c r="BM658" s="52"/>
      <c r="BN658" s="52"/>
      <c r="BO658" s="52"/>
    </row>
    <row r="659" spans="1:67" s="48" customFormat="1">
      <c r="A659" s="48">
        <v>323</v>
      </c>
      <c r="B659" s="48" t="s">
        <v>47</v>
      </c>
      <c r="C659" s="49" t="s">
        <v>97</v>
      </c>
      <c r="E659" s="50">
        <v>5000</v>
      </c>
      <c r="F659" s="50">
        <v>8000</v>
      </c>
      <c r="G659" s="19">
        <f t="shared" si="29"/>
        <v>-3000</v>
      </c>
      <c r="H659" s="20">
        <f t="shared" si="30"/>
        <v>-0.6</v>
      </c>
      <c r="I659" s="51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</row>
    <row r="660" spans="1:67" s="42" customFormat="1">
      <c r="A660" s="42" t="s">
        <v>247</v>
      </c>
      <c r="C660" s="43"/>
      <c r="E660" s="44">
        <v>0</v>
      </c>
      <c r="F660" s="44">
        <v>3100</v>
      </c>
      <c r="G660" s="45">
        <f t="shared" si="29"/>
        <v>-3100</v>
      </c>
      <c r="H660" s="46">
        <v>0</v>
      </c>
      <c r="I660" s="30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</row>
    <row r="661" spans="1:67" s="48" customFormat="1">
      <c r="A661" s="48" t="s">
        <v>242</v>
      </c>
      <c r="C661" s="49"/>
      <c r="E661" s="50">
        <v>0</v>
      </c>
      <c r="F661" s="50">
        <v>3100</v>
      </c>
      <c r="G661" s="19">
        <f t="shared" si="29"/>
        <v>-3100</v>
      </c>
      <c r="H661" s="20">
        <v>0</v>
      </c>
      <c r="I661" s="51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</row>
    <row r="662" spans="1:67" s="48" customFormat="1">
      <c r="A662" s="48">
        <v>3</v>
      </c>
      <c r="B662" s="48" t="s">
        <v>15</v>
      </c>
      <c r="C662" s="49" t="s">
        <v>97</v>
      </c>
      <c r="E662" s="50">
        <v>0</v>
      </c>
      <c r="F662" s="50">
        <v>3100</v>
      </c>
      <c r="G662" s="19">
        <f t="shared" si="29"/>
        <v>-3100</v>
      </c>
      <c r="H662" s="20">
        <v>0</v>
      </c>
      <c r="I662" s="51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</row>
    <row r="663" spans="1:67" s="48" customFormat="1">
      <c r="A663" s="48">
        <v>32</v>
      </c>
      <c r="B663" s="48" t="s">
        <v>44</v>
      </c>
      <c r="C663" s="49" t="s">
        <v>97</v>
      </c>
      <c r="E663" s="50">
        <v>0</v>
      </c>
      <c r="F663" s="50">
        <v>3100</v>
      </c>
      <c r="G663" s="19">
        <f t="shared" si="29"/>
        <v>-3100</v>
      </c>
      <c r="H663" s="20">
        <v>0</v>
      </c>
      <c r="I663" s="51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</row>
    <row r="664" spans="1:67" s="48" customFormat="1">
      <c r="A664" s="48">
        <v>323</v>
      </c>
      <c r="B664" s="48" t="s">
        <v>47</v>
      </c>
      <c r="C664" s="49" t="s">
        <v>97</v>
      </c>
      <c r="E664" s="50">
        <v>0</v>
      </c>
      <c r="F664" s="50">
        <v>3100</v>
      </c>
      <c r="G664" s="19">
        <f t="shared" si="29"/>
        <v>-3100</v>
      </c>
      <c r="H664" s="20">
        <v>0</v>
      </c>
      <c r="I664" s="51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</row>
    <row r="666" spans="1:67" ht="11.45" customHeight="1">
      <c r="A666" s="80">
        <v>11</v>
      </c>
      <c r="B666" s="81" t="s">
        <v>248</v>
      </c>
    </row>
    <row r="667" spans="1:67" ht="11.45" customHeight="1">
      <c r="A667" s="80" t="s">
        <v>249</v>
      </c>
      <c r="B667" s="81" t="s">
        <v>250</v>
      </c>
    </row>
    <row r="668" spans="1:67" ht="11.45" customHeight="1">
      <c r="A668" s="80">
        <v>31</v>
      </c>
      <c r="B668" s="81" t="s">
        <v>251</v>
      </c>
    </row>
    <row r="669" spans="1:67" ht="11.45" customHeight="1">
      <c r="A669" s="80" t="s">
        <v>252</v>
      </c>
      <c r="B669" s="81" t="s">
        <v>253</v>
      </c>
    </row>
    <row r="670" spans="1:67" ht="11.45" customHeight="1">
      <c r="A670" s="80">
        <v>41</v>
      </c>
      <c r="B670" s="81" t="s">
        <v>254</v>
      </c>
    </row>
    <row r="671" spans="1:67" ht="11.45" customHeight="1">
      <c r="A671" s="80" t="s">
        <v>255</v>
      </c>
      <c r="B671" s="81" t="s">
        <v>254</v>
      </c>
    </row>
    <row r="672" spans="1:67" ht="11.45" customHeight="1">
      <c r="A672" s="80">
        <v>51</v>
      </c>
      <c r="B672" s="81" t="s">
        <v>256</v>
      </c>
    </row>
    <row r="673" spans="1:2" ht="11.45" customHeight="1">
      <c r="A673" s="80" t="s">
        <v>257</v>
      </c>
      <c r="B673" s="81" t="s">
        <v>258</v>
      </c>
    </row>
    <row r="674" spans="1:2" ht="11.45" customHeight="1">
      <c r="A674" s="80">
        <v>52</v>
      </c>
      <c r="B674" s="81" t="s">
        <v>259</v>
      </c>
    </row>
    <row r="675" spans="1:2" ht="11.45" customHeight="1">
      <c r="A675" s="80" t="s">
        <v>260</v>
      </c>
      <c r="B675" s="81" t="s">
        <v>261</v>
      </c>
    </row>
    <row r="676" spans="1:2" ht="11.45" customHeight="1">
      <c r="A676" s="80">
        <v>54</v>
      </c>
      <c r="B676" s="81" t="s">
        <v>262</v>
      </c>
    </row>
    <row r="677" spans="1:2" ht="11.45" customHeight="1">
      <c r="A677" s="80">
        <v>55</v>
      </c>
      <c r="B677" s="81" t="s">
        <v>263</v>
      </c>
    </row>
    <row r="678" spans="1:2" ht="11.45" customHeight="1">
      <c r="A678" s="81">
        <v>56</v>
      </c>
      <c r="B678" s="81" t="s">
        <v>264</v>
      </c>
    </row>
    <row r="679" spans="1:2" ht="11.45" customHeight="1">
      <c r="A679" s="81">
        <v>8</v>
      </c>
      <c r="B679" s="81" t="s">
        <v>265</v>
      </c>
    </row>
  </sheetData>
  <mergeCells count="5">
    <mergeCell ref="A34:B34"/>
    <mergeCell ref="A35:D35"/>
    <mergeCell ref="A288:C288"/>
    <mergeCell ref="A332:B332"/>
    <mergeCell ref="A587:D587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976</TotalTime>
  <Application>LibreOffice/7.2.2.2$Windows_X86_64 LibreOffice_project/02b2acce88a210515b4a5bb2e46cbfb63fe97d56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01b Posebni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URED-PC</dc:creator>
  <cp:lastModifiedBy>KASAX</cp:lastModifiedBy>
  <cp:revision>28</cp:revision>
  <cp:lastPrinted>2022-01-27T12:18:13Z</cp:lastPrinted>
  <dcterms:created xsi:type="dcterms:W3CDTF">2021-01-05T08:11:31Z</dcterms:created>
  <dcterms:modified xsi:type="dcterms:W3CDTF">2023-01-11T08:03:15Z</dcterms:modified>
  <dc:language>hr-HR</dc:language>
</cp:coreProperties>
</file>